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315" windowHeight="7710" activeTab="3"/>
  </bookViews>
  <sheets>
    <sheet name="Movimentação Anual" sheetId="4" r:id="rId1"/>
    <sheet name="Movimentação por Terminal" sheetId="1" r:id="rId2"/>
    <sheet name="Indicador - Espera" sheetId="2" r:id="rId3"/>
    <sheet name="Indicador - Produtividade" sheetId="3" r:id="rId4"/>
  </sheets>
  <calcPr calcId="124519"/>
</workbook>
</file>

<file path=xl/calcChain.xml><?xml version="1.0" encoding="utf-8"?>
<calcChain xmlns="http://schemas.openxmlformats.org/spreadsheetml/2006/main">
  <c r="N116" i="1"/>
  <c r="C53"/>
  <c r="D53"/>
  <c r="E53"/>
  <c r="F53"/>
  <c r="G53"/>
  <c r="H53"/>
  <c r="I53"/>
  <c r="J53"/>
  <c r="K53"/>
  <c r="L53"/>
  <c r="M53"/>
  <c r="B53"/>
  <c r="N53" s="1"/>
  <c r="C22"/>
  <c r="D22"/>
  <c r="E22"/>
  <c r="F22"/>
  <c r="G22"/>
  <c r="H22"/>
  <c r="I22"/>
  <c r="J22"/>
  <c r="K22"/>
  <c r="L22"/>
  <c r="M22"/>
  <c r="B22"/>
  <c r="N86"/>
  <c r="N147"/>
  <c r="N177"/>
  <c r="N208"/>
  <c r="N239"/>
  <c r="N22" l="1"/>
  <c r="F240"/>
  <c r="L21" i="2" l="1"/>
  <c r="H21"/>
  <c r="D21"/>
  <c r="N17"/>
  <c r="F17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6"/>
  <c r="O9" s="1"/>
  <c r="N16"/>
  <c r="M16"/>
  <c r="L16"/>
  <c r="K16"/>
  <c r="K9" s="1"/>
  <c r="J16"/>
  <c r="I16"/>
  <c r="I9" s="1"/>
  <c r="H16"/>
  <c r="G16"/>
  <c r="F16"/>
  <c r="E16"/>
  <c r="D16"/>
  <c r="C16"/>
  <c r="B16"/>
  <c r="O15"/>
  <c r="N15"/>
  <c r="M15"/>
  <c r="M8" s="1"/>
  <c r="L15"/>
  <c r="K15"/>
  <c r="K8" s="1"/>
  <c r="J15"/>
  <c r="I15"/>
  <c r="I8" s="1"/>
  <c r="H15"/>
  <c r="G15"/>
  <c r="F15"/>
  <c r="E15"/>
  <c r="E8" s="1"/>
  <c r="D15"/>
  <c r="C15"/>
  <c r="C8" s="1"/>
  <c r="B15"/>
  <c r="P20"/>
  <c r="P19"/>
  <c r="P16"/>
  <c r="P15"/>
  <c r="M63" i="1"/>
  <c r="L63"/>
  <c r="K63"/>
  <c r="J63"/>
  <c r="I63"/>
  <c r="H63"/>
  <c r="G63"/>
  <c r="F63"/>
  <c r="E63"/>
  <c r="N63" s="1"/>
  <c r="D63"/>
  <c r="C63"/>
  <c r="B63"/>
  <c r="M62"/>
  <c r="L62"/>
  <c r="K62"/>
  <c r="J62"/>
  <c r="I62"/>
  <c r="H62"/>
  <c r="G62"/>
  <c r="F62"/>
  <c r="E62"/>
  <c r="N62" s="1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N60" s="1"/>
  <c r="D60"/>
  <c r="C60"/>
  <c r="B60"/>
  <c r="M59"/>
  <c r="L59"/>
  <c r="K59"/>
  <c r="J59"/>
  <c r="I59"/>
  <c r="H59"/>
  <c r="G59"/>
  <c r="F59"/>
  <c r="E59"/>
  <c r="N59" s="1"/>
  <c r="D59"/>
  <c r="C59"/>
  <c r="B59"/>
  <c r="M58"/>
  <c r="L58"/>
  <c r="K58"/>
  <c r="J58"/>
  <c r="I58"/>
  <c r="H58"/>
  <c r="G58"/>
  <c r="F58"/>
  <c r="E58"/>
  <c r="N58" s="1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N56" s="1"/>
  <c r="D56"/>
  <c r="C56"/>
  <c r="B56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32"/>
  <c r="L32"/>
  <c r="K32"/>
  <c r="J32"/>
  <c r="I32"/>
  <c r="H32"/>
  <c r="G32"/>
  <c r="F32"/>
  <c r="E32"/>
  <c r="D32"/>
  <c r="C32"/>
  <c r="M31"/>
  <c r="L31"/>
  <c r="K31"/>
  <c r="J31"/>
  <c r="I31"/>
  <c r="H31"/>
  <c r="G31"/>
  <c r="F31"/>
  <c r="E31"/>
  <c r="D31"/>
  <c r="C31"/>
  <c r="N31" s="1"/>
  <c r="M30"/>
  <c r="L30"/>
  <c r="K30"/>
  <c r="J30"/>
  <c r="I30"/>
  <c r="H30"/>
  <c r="G30"/>
  <c r="F30"/>
  <c r="E30"/>
  <c r="D30"/>
  <c r="C30"/>
  <c r="M29"/>
  <c r="L29"/>
  <c r="K29"/>
  <c r="J29"/>
  <c r="I29"/>
  <c r="H29"/>
  <c r="G29"/>
  <c r="F29"/>
  <c r="E29"/>
  <c r="D29"/>
  <c r="C29"/>
  <c r="M28"/>
  <c r="L28"/>
  <c r="K28"/>
  <c r="J28"/>
  <c r="I28"/>
  <c r="H28"/>
  <c r="G28"/>
  <c r="F28"/>
  <c r="E28"/>
  <c r="D28"/>
  <c r="C28"/>
  <c r="M27"/>
  <c r="L27"/>
  <c r="K27"/>
  <c r="J27"/>
  <c r="I27"/>
  <c r="H27"/>
  <c r="G27"/>
  <c r="F27"/>
  <c r="E27"/>
  <c r="D27"/>
  <c r="C27"/>
  <c r="M26"/>
  <c r="L26"/>
  <c r="K26"/>
  <c r="J26"/>
  <c r="I26"/>
  <c r="H26"/>
  <c r="G26"/>
  <c r="F26"/>
  <c r="E26"/>
  <c r="D26"/>
  <c r="C26"/>
  <c r="M25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D24"/>
  <c r="C24"/>
  <c r="M23"/>
  <c r="L23"/>
  <c r="K23"/>
  <c r="J23"/>
  <c r="I23"/>
  <c r="H23"/>
  <c r="G23"/>
  <c r="F23"/>
  <c r="E23"/>
  <c r="D23"/>
  <c r="C23"/>
  <c r="B32"/>
  <c r="N32" s="1"/>
  <c r="B31"/>
  <c r="B30"/>
  <c r="B29"/>
  <c r="B28"/>
  <c r="B27"/>
  <c r="B26"/>
  <c r="B25"/>
  <c r="B24"/>
  <c r="B23"/>
  <c r="N85"/>
  <c r="N117"/>
  <c r="N178"/>
  <c r="N209"/>
  <c r="N240"/>
  <c r="N249"/>
  <c r="N248"/>
  <c r="N247"/>
  <c r="N246"/>
  <c r="N245"/>
  <c r="N244"/>
  <c r="N243"/>
  <c r="N242"/>
  <c r="N218"/>
  <c r="N217"/>
  <c r="N216"/>
  <c r="N215"/>
  <c r="N214"/>
  <c r="N213"/>
  <c r="N212"/>
  <c r="N211"/>
  <c r="N210"/>
  <c r="N187"/>
  <c r="N186"/>
  <c r="N185"/>
  <c r="N184"/>
  <c r="N183"/>
  <c r="N182"/>
  <c r="N181"/>
  <c r="N180"/>
  <c r="N179"/>
  <c r="N157"/>
  <c r="N156"/>
  <c r="N155"/>
  <c r="N154"/>
  <c r="N153"/>
  <c r="N152"/>
  <c r="N151"/>
  <c r="N150"/>
  <c r="N148"/>
  <c r="N127"/>
  <c r="N126"/>
  <c r="N125"/>
  <c r="N124"/>
  <c r="N123"/>
  <c r="N122"/>
  <c r="N121"/>
  <c r="N120"/>
  <c r="N119"/>
  <c r="N95"/>
  <c r="N94"/>
  <c r="N93"/>
  <c r="N92"/>
  <c r="N91"/>
  <c r="N90"/>
  <c r="N89"/>
  <c r="N88"/>
  <c r="N61"/>
  <c r="N57"/>
  <c r="L9" i="2" l="1"/>
  <c r="N54" i="1"/>
  <c r="B21" i="2"/>
  <c r="B17"/>
  <c r="C9"/>
  <c r="C21"/>
  <c r="C17"/>
  <c r="E9"/>
  <c r="E17"/>
  <c r="F21"/>
  <c r="F10" s="1"/>
  <c r="G21"/>
  <c r="G8"/>
  <c r="G9"/>
  <c r="G17"/>
  <c r="G10" s="1"/>
  <c r="I21"/>
  <c r="J8"/>
  <c r="J21"/>
  <c r="J17"/>
  <c r="K17"/>
  <c r="K21"/>
  <c r="B8"/>
  <c r="F8"/>
  <c r="D9"/>
  <c r="H9"/>
  <c r="E21"/>
  <c r="E10" s="1"/>
  <c r="M9"/>
  <c r="M21"/>
  <c r="N21"/>
  <c r="N10" s="1"/>
  <c r="N8"/>
  <c r="O21"/>
  <c r="O8"/>
  <c r="O17"/>
  <c r="P8"/>
  <c r="P9"/>
  <c r="D8"/>
  <c r="H8"/>
  <c r="L8"/>
  <c r="B9"/>
  <c r="F9"/>
  <c r="J9"/>
  <c r="N9"/>
  <c r="I17"/>
  <c r="M17"/>
  <c r="M10" s="1"/>
  <c r="D17"/>
  <c r="D10" s="1"/>
  <c r="H17"/>
  <c r="H10" s="1"/>
  <c r="L17"/>
  <c r="L10" s="1"/>
  <c r="N25" i="1"/>
  <c r="N55"/>
  <c r="B10" i="2" l="1"/>
  <c r="C10"/>
  <c r="I10"/>
  <c r="J10"/>
  <c r="K10"/>
  <c r="O10"/>
  <c r="N23" i="1"/>
  <c r="P31" i="2" l="1"/>
  <c r="P47" l="1"/>
  <c r="P43"/>
  <c r="P39"/>
  <c r="P35"/>
  <c r="P27"/>
  <c r="P21" l="1"/>
  <c r="P17"/>
  <c r="N26" i="1"/>
  <c r="P10" i="2" l="1"/>
  <c r="N30" i="1"/>
  <c r="N27"/>
  <c r="N29"/>
  <c r="N28"/>
  <c r="E24" l="1"/>
  <c r="N241"/>
</calcChain>
</file>

<file path=xl/sharedStrings.xml><?xml version="1.0" encoding="utf-8"?>
<sst xmlns="http://schemas.openxmlformats.org/spreadsheetml/2006/main" count="183" uniqueCount="47">
  <si>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</si>
  <si>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</si>
  <si>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</si>
  <si>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</si>
  <si>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</si>
  <si>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</si>
  <si>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</si>
  <si>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</si>
  <si>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</si>
  <si>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</si>
  <si>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</si>
  <si>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</si>
  <si>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 / Mês</t>
  </si>
  <si>
    <t xml:space="preserve"> Pier II</t>
  </si>
  <si>
    <t>Ano/Mês</t>
  </si>
  <si>
    <t>Total</t>
  </si>
  <si>
    <t>Fonte: Codeba</t>
  </si>
  <si>
    <t>Porto de Aratu</t>
  </si>
  <si>
    <t>navios e atracação</t>
  </si>
  <si>
    <t>Terminal de Produtos Gasosos</t>
  </si>
  <si>
    <t>Terminal                 /          Ano</t>
  </si>
  <si>
    <t>Terminal               /          Ano</t>
  </si>
  <si>
    <t>Terminais de Graneis Sólidos</t>
  </si>
  <si>
    <t xml:space="preserve"> Terminais de Graneis Líquidos e Gasosos</t>
  </si>
  <si>
    <t>Terminal de Graneis Líquidos  Sul</t>
  </si>
  <si>
    <t>Terminal de Graneis Líquidos Norte</t>
  </si>
  <si>
    <t>Terminal de Graneis Sólidos Sul</t>
  </si>
  <si>
    <t xml:space="preserve"> Terminal de Graneis Sólidos Norte</t>
  </si>
  <si>
    <t>Terminal de Graneis Sólidos - Sul</t>
  </si>
  <si>
    <t>Terminal de Graneis Sólidos - Norte</t>
  </si>
  <si>
    <t>Terminal de Graneis Sólidos - PIER II</t>
  </si>
  <si>
    <t>Terminal de Graneis Líquidos - Sul</t>
  </si>
  <si>
    <t>Terminal de Graneis Líquidos - Norte</t>
  </si>
  <si>
    <t>Terminal             /                        Ano</t>
  </si>
  <si>
    <t>Espera total para atracação (em dias)</t>
  </si>
  <si>
    <t>Espera média por navio (em horas)</t>
  </si>
  <si>
    <t>Navios graneleiros (quantidade)</t>
  </si>
  <si>
    <t>Produtividade Ton/dia (1)</t>
  </si>
  <si>
    <t>Ano</t>
  </si>
  <si>
    <t>Fonte: CODEBA</t>
  </si>
  <si>
    <t>(1) Prancha diária (ritmo de descarga/embarque). Tonelada movimentada / tempo requisitado para operação incluindo paradas de chuva.</t>
  </si>
  <si>
    <t>Total do Porto de Aratu</t>
  </si>
  <si>
    <t xml:space="preserve"> (toneladas por dia)</t>
  </si>
  <si>
    <t>2019 (1)</t>
  </si>
  <si>
    <t>2019 (2)</t>
  </si>
  <si>
    <t>(1) Acumulado até fevereiro.</t>
  </si>
  <si>
    <t>(2)Acumulado até fevereiro.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</si>
</sst>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8" fillId="0" borderId="0" xfId="0" applyFont="1" applyFill="1" applyBorder="1"/>
    <xf numFmtId="0" fontId="0" fillId="4" borderId="2" xfId="0" applyFill="1" applyBorder="1"/>
    <xf numFmtId="164" fontId="0" fillId="4" borderId="0" xfId="1" applyNumberFormat="1" applyFont="1" applyFill="1" applyBorder="1"/>
    <xf numFmtId="0" fontId="4" fillId="5" borderId="4" xfId="0" applyFont="1" applyFill="1" applyBorder="1"/>
    <xf numFmtId="0" fontId="10" fillId="0" borderId="0" xfId="0" applyFont="1"/>
    <xf numFmtId="164" fontId="9" fillId="0" borderId="0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0" xfId="0" applyNumberFormat="1"/>
    <xf numFmtId="0" fontId="0" fillId="4" borderId="8" xfId="0" applyFill="1" applyBorder="1"/>
    <xf numFmtId="10" fontId="0" fillId="0" borderId="0" xfId="0" applyNumberFormat="1"/>
    <xf numFmtId="164" fontId="0" fillId="4" borderId="7" xfId="1" applyNumberFormat="1" applyFont="1" applyFill="1" applyBorder="1"/>
    <xf numFmtId="0" fontId="2" fillId="0" borderId="0" xfId="0" applyFont="1"/>
    <xf numFmtId="164" fontId="0" fillId="0" borderId="0" xfId="2" applyNumberFormat="1" applyFont="1"/>
    <xf numFmtId="164" fontId="2" fillId="0" borderId="0" xfId="1" applyNumberFormat="1" applyFont="1" applyBorder="1"/>
    <xf numFmtId="164" fontId="2" fillId="3" borderId="0" xfId="1" applyNumberFormat="1" applyFont="1" applyFill="1" applyBorder="1" applyAlignment="1">
      <alignment horizontal="center"/>
    </xf>
    <xf numFmtId="0" fontId="2" fillId="0" borderId="0" xfId="0" applyFont="1" applyBorder="1"/>
    <xf numFmtId="164" fontId="0" fillId="0" borderId="5" xfId="1" applyNumberFormat="1" applyFont="1" applyBorder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7" borderId="1" xfId="0" applyFont="1" applyFill="1" applyBorder="1"/>
    <xf numFmtId="0" fontId="3" fillId="7" borderId="11" xfId="0" applyFont="1" applyFill="1" applyBorder="1" applyAlignment="1">
      <alignment horizontal="right"/>
    </xf>
    <xf numFmtId="0" fontId="3" fillId="0" borderId="5" xfId="0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164" fontId="0" fillId="10" borderId="0" xfId="1" applyNumberFormat="1" applyFont="1" applyFill="1" applyBorder="1"/>
    <xf numFmtId="0" fontId="0" fillId="10" borderId="0" xfId="0" applyFill="1"/>
    <xf numFmtId="0" fontId="0" fillId="10" borderId="0" xfId="0" applyFill="1" applyBorder="1"/>
    <xf numFmtId="164" fontId="0" fillId="0" borderId="5" xfId="1" applyNumberFormat="1" applyFont="1" applyFill="1" applyBorder="1"/>
    <xf numFmtId="164" fontId="2" fillId="1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8" borderId="0" xfId="0" applyFill="1" applyBorder="1"/>
    <xf numFmtId="3" fontId="0" fillId="9" borderId="1" xfId="0" applyNumberFormat="1" applyFill="1" applyBorder="1"/>
    <xf numFmtId="164" fontId="0" fillId="9" borderId="1" xfId="1" applyNumberFormat="1" applyFont="1" applyFill="1" applyBorder="1"/>
    <xf numFmtId="0" fontId="0" fillId="9" borderId="1" xfId="0" applyFill="1" applyBorder="1"/>
    <xf numFmtId="0" fontId="3" fillId="2" borderId="11" xfId="0" applyFont="1" applyFill="1" applyBorder="1" applyAlignment="1">
      <alignment horizontal="center"/>
    </xf>
    <xf numFmtId="164" fontId="0" fillId="4" borderId="12" xfId="1" applyNumberFormat="1" applyFont="1" applyFill="1" applyBorder="1"/>
    <xf numFmtId="164" fontId="0" fillId="4" borderId="10" xfId="1" applyNumberFormat="1" applyFont="1" applyFill="1" applyBorder="1"/>
    <xf numFmtId="164" fontId="0" fillId="4" borderId="18" xfId="1" applyNumberFormat="1" applyFont="1" applyFill="1" applyBorder="1"/>
    <xf numFmtId="164" fontId="0" fillId="4" borderId="14" xfId="1" applyNumberFormat="1" applyFont="1" applyFill="1" applyBorder="1"/>
    <xf numFmtId="0" fontId="0" fillId="4" borderId="7" xfId="0" applyFill="1" applyBorder="1"/>
    <xf numFmtId="0" fontId="0" fillId="4" borderId="18" xfId="0" applyFill="1" applyBorder="1"/>
    <xf numFmtId="0" fontId="4" fillId="12" borderId="4" xfId="0" applyFont="1" applyFill="1" applyBorder="1"/>
    <xf numFmtId="0" fontId="0" fillId="12" borderId="1" xfId="0" applyFill="1" applyBorder="1"/>
    <xf numFmtId="0" fontId="0" fillId="12" borderId="11" xfId="0" applyFill="1" applyBorder="1"/>
    <xf numFmtId="164" fontId="0" fillId="11" borderId="0" xfId="1" applyNumberFormat="1" applyFont="1" applyFill="1" applyBorder="1"/>
    <xf numFmtId="0" fontId="3" fillId="13" borderId="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4" fillId="13" borderId="4" xfId="0" applyFont="1" applyFill="1" applyBorder="1"/>
    <xf numFmtId="0" fontId="0" fillId="13" borderId="1" xfId="0" applyFill="1" applyBorder="1"/>
    <xf numFmtId="0" fontId="0" fillId="13" borderId="11" xfId="0" applyFill="1" applyBorder="1"/>
    <xf numFmtId="164" fontId="0" fillId="14" borderId="0" xfId="1" applyNumberFormat="1" applyFont="1" applyFill="1" applyBorder="1"/>
    <xf numFmtId="164" fontId="0" fillId="14" borderId="12" xfId="1" applyNumberFormat="1" applyFont="1" applyFill="1" applyBorder="1"/>
    <xf numFmtId="0" fontId="3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0" borderId="16" xfId="0" applyBorder="1"/>
    <xf numFmtId="0" fontId="0" fillId="0" borderId="9" xfId="0" applyBorder="1"/>
    <xf numFmtId="0" fontId="0" fillId="0" borderId="15" xfId="0" applyBorder="1"/>
    <xf numFmtId="164" fontId="2" fillId="10" borderId="0" xfId="1" applyNumberFormat="1" applyFont="1" applyFill="1" applyBorder="1"/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 vertical="center"/>
    </xf>
    <xf numFmtId="0" fontId="2" fillId="10" borderId="0" xfId="0" applyFont="1" applyFill="1" applyBorder="1"/>
    <xf numFmtId="0" fontId="3" fillId="7" borderId="4" xfId="0" applyFont="1" applyFill="1" applyBorder="1" applyAlignment="1"/>
    <xf numFmtId="0" fontId="3" fillId="7" borderId="11" xfId="0" applyFont="1" applyFill="1" applyBorder="1" applyAlignment="1"/>
    <xf numFmtId="0" fontId="3" fillId="8" borderId="4" xfId="0" applyFont="1" applyFill="1" applyBorder="1" applyAlignment="1"/>
    <xf numFmtId="0" fontId="3" fillId="8" borderId="1" xfId="0" applyFont="1" applyFill="1" applyBorder="1" applyAlignment="1"/>
    <xf numFmtId="0" fontId="2" fillId="9" borderId="4" xfId="0" applyFont="1" applyFill="1" applyBorder="1" applyAlignment="1">
      <alignment vertical="center"/>
    </xf>
    <xf numFmtId="0" fontId="2" fillId="9" borderId="11" xfId="0" applyFont="1" applyFill="1" applyBorder="1" applyAlignment="1">
      <alignment vertical="center"/>
    </xf>
    <xf numFmtId="0" fontId="0" fillId="8" borderId="4" xfId="0" applyFill="1" applyBorder="1" applyAlignment="1"/>
    <xf numFmtId="0" fontId="0" fillId="8" borderId="1" xfId="0" applyFill="1" applyBorder="1" applyAlignment="1"/>
    <xf numFmtId="0" fontId="2" fillId="0" borderId="0" xfId="0" applyFont="1" applyBorder="1" applyAlignment="1">
      <alignment horizontal="left"/>
    </xf>
    <xf numFmtId="164" fontId="0" fillId="0" borderId="0" xfId="1" applyNumberFormat="1" applyFont="1" applyFill="1" applyBorder="1"/>
    <xf numFmtId="0" fontId="2" fillId="8" borderId="0" xfId="0" applyFont="1" applyFill="1" applyBorder="1"/>
    <xf numFmtId="0" fontId="3" fillId="7" borderId="4" xfId="0" applyFont="1" applyFill="1" applyBorder="1"/>
    <xf numFmtId="0" fontId="3" fillId="7" borderId="1" xfId="0" applyFont="1" applyFill="1" applyBorder="1" applyAlignment="1">
      <alignment horizontal="right"/>
    </xf>
    <xf numFmtId="0" fontId="0" fillId="8" borderId="12" xfId="0" applyFill="1" applyBorder="1"/>
    <xf numFmtId="3" fontId="0" fillId="9" borderId="4" xfId="0" applyNumberFormat="1" applyFill="1" applyBorder="1"/>
    <xf numFmtId="164" fontId="0" fillId="9" borderId="11" xfId="1" applyNumberFormat="1" applyFont="1" applyFill="1" applyBorder="1"/>
    <xf numFmtId="0" fontId="3" fillId="8" borderId="0" xfId="0" applyFont="1" applyFill="1" applyBorder="1" applyAlignment="1"/>
    <xf numFmtId="0" fontId="2" fillId="8" borderId="12" xfId="0" applyFont="1" applyFill="1" applyBorder="1"/>
    <xf numFmtId="164" fontId="2" fillId="9" borderId="1" xfId="1" applyNumberFormat="1" applyFont="1" applyFill="1" applyBorder="1" applyAlignment="1">
      <alignment horizontal="right"/>
    </xf>
    <xf numFmtId="164" fontId="2" fillId="9" borderId="11" xfId="1" applyNumberFormat="1" applyFont="1" applyFill="1" applyBorder="1" applyAlignment="1">
      <alignment horizontal="right"/>
    </xf>
    <xf numFmtId="0" fontId="0" fillId="8" borderId="0" xfId="0" applyFill="1" applyBorder="1" applyAlignment="1"/>
    <xf numFmtId="0" fontId="0" fillId="0" borderId="17" xfId="0" applyBorder="1"/>
    <xf numFmtId="0" fontId="0" fillId="0" borderId="21" xfId="0" applyBorder="1"/>
    <xf numFmtId="0" fontId="0" fillId="0" borderId="3" xfId="0" applyBorder="1"/>
    <xf numFmtId="164" fontId="3" fillId="4" borderId="17" xfId="1" applyNumberFormat="1" applyFont="1" applyFill="1" applyBorder="1"/>
    <xf numFmtId="164" fontId="3" fillId="4" borderId="3" xfId="1" applyNumberFormat="1" applyFont="1" applyFill="1" applyBorder="1"/>
    <xf numFmtId="164" fontId="3" fillId="4" borderId="13" xfId="1" applyNumberFormat="1" applyFont="1" applyFill="1" applyBorder="1"/>
    <xf numFmtId="165" fontId="0" fillId="0" borderId="0" xfId="2" applyNumberFormat="1" applyFont="1"/>
    <xf numFmtId="0" fontId="3" fillId="12" borderId="7" xfId="0" applyFont="1" applyFill="1" applyBorder="1" applyAlignment="1">
      <alignment horizontal="center"/>
    </xf>
    <xf numFmtId="0" fontId="4" fillId="2" borderId="4" xfId="0" applyFont="1" applyFill="1" applyBorder="1"/>
    <xf numFmtId="0" fontId="0" fillId="5" borderId="1" xfId="0" applyFill="1" applyBorder="1"/>
    <xf numFmtId="0" fontId="0" fillId="5" borderId="11" xfId="0" applyFill="1" applyBorder="1"/>
    <xf numFmtId="0" fontId="0" fillId="14" borderId="14" xfId="0" applyFill="1" applyBorder="1"/>
    <xf numFmtId="0" fontId="0" fillId="14" borderId="17" xfId="0" applyFill="1" applyBorder="1"/>
    <xf numFmtId="0" fontId="4" fillId="12" borderId="10" xfId="0" applyFont="1" applyFill="1" applyBorder="1"/>
    <xf numFmtId="0" fontId="3" fillId="12" borderId="7" xfId="0" applyFont="1" applyFill="1" applyBorder="1"/>
    <xf numFmtId="0" fontId="3" fillId="12" borderId="18" xfId="0" applyFont="1" applyFill="1" applyBorder="1" applyAlignment="1">
      <alignment horizontal="center"/>
    </xf>
    <xf numFmtId="0" fontId="0" fillId="11" borderId="10" xfId="0" applyFill="1" applyBorder="1"/>
    <xf numFmtId="164" fontId="0" fillId="11" borderId="7" xfId="1" applyNumberFormat="1" applyFont="1" applyFill="1" applyBorder="1"/>
    <xf numFmtId="164" fontId="0" fillId="11" borderId="18" xfId="1" applyNumberFormat="1" applyFont="1" applyFill="1" applyBorder="1"/>
    <xf numFmtId="0" fontId="0" fillId="11" borderId="14" xfId="0" applyFill="1" applyBorder="1"/>
    <xf numFmtId="164" fontId="0" fillId="11" borderId="12" xfId="1" applyNumberFormat="1" applyFont="1" applyFill="1" applyBorder="1"/>
    <xf numFmtId="0" fontId="0" fillId="11" borderId="17" xfId="0" applyFill="1" applyBorder="1"/>
    <xf numFmtId="0" fontId="0" fillId="5" borderId="18" xfId="0" applyFill="1" applyBorder="1"/>
    <xf numFmtId="164" fontId="3" fillId="4" borderId="0" xfId="1" applyNumberFormat="1" applyFont="1" applyFill="1" applyBorder="1"/>
    <xf numFmtId="0" fontId="0" fillId="4" borderId="0" xfId="0" applyFill="1" applyBorder="1"/>
    <xf numFmtId="0" fontId="4" fillId="5" borderId="10" xfId="0" applyFont="1" applyFill="1" applyBorder="1"/>
    <xf numFmtId="0" fontId="0" fillId="4" borderId="22" xfId="0" applyFill="1" applyBorder="1"/>
    <xf numFmtId="164" fontId="3" fillId="4" borderId="14" xfId="1" applyNumberFormat="1" applyFont="1" applyFill="1" applyBorder="1"/>
    <xf numFmtId="0" fontId="4" fillId="5" borderId="1" xfId="0" applyFont="1" applyFill="1" applyBorder="1"/>
    <xf numFmtId="164" fontId="0" fillId="4" borderId="12" xfId="1" applyNumberFormat="1" applyFont="1" applyFill="1" applyBorder="1" applyAlignment="1"/>
    <xf numFmtId="0" fontId="0" fillId="5" borderId="7" xfId="0" applyFill="1" applyBorder="1"/>
    <xf numFmtId="164" fontId="11" fillId="4" borderId="13" xfId="1" applyNumberFormat="1" applyFont="1" applyFill="1" applyBorder="1"/>
    <xf numFmtId="164" fontId="3" fillId="4" borderId="12" xfId="1" applyNumberFormat="1" applyFont="1" applyFill="1" applyBorder="1"/>
    <xf numFmtId="0" fontId="0" fillId="4" borderId="12" xfId="0" applyFill="1" applyBorder="1"/>
    <xf numFmtId="0" fontId="0" fillId="10" borderId="3" xfId="0" applyFill="1" applyBorder="1" applyAlignment="1"/>
    <xf numFmtId="164" fontId="3" fillId="14" borderId="3" xfId="1" applyNumberFormat="1" applyFont="1" applyFill="1" applyBorder="1"/>
    <xf numFmtId="164" fontId="3" fillId="14" borderId="13" xfId="1" applyNumberFormat="1" applyFont="1" applyFill="1" applyBorder="1"/>
    <xf numFmtId="164" fontId="3" fillId="11" borderId="0" xfId="1" applyNumberFormat="1" applyFont="1" applyFill="1" applyBorder="1"/>
    <xf numFmtId="164" fontId="3" fillId="11" borderId="12" xfId="1" applyNumberFormat="1" applyFont="1" applyFill="1" applyBorder="1"/>
    <xf numFmtId="164" fontId="3" fillId="11" borderId="3" xfId="1" applyNumberFormat="1" applyFont="1" applyFill="1" applyBorder="1"/>
    <xf numFmtId="164" fontId="3" fillId="11" borderId="13" xfId="1" applyNumberFormat="1" applyFont="1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/>
    <xf numFmtId="0" fontId="0" fillId="0" borderId="6" xfId="0" applyBorder="1"/>
    <xf numFmtId="0" fontId="0" fillId="0" borderId="20" xfId="0" applyBorder="1"/>
    <xf numFmtId="0" fontId="0" fillId="0" borderId="10" xfId="0" applyBorder="1"/>
    <xf numFmtId="0" fontId="0" fillId="0" borderId="7" xfId="0" applyBorder="1"/>
    <xf numFmtId="0" fontId="0" fillId="0" borderId="18" xfId="0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3" fillId="6" borderId="5" xfId="1" applyNumberFormat="1" applyFont="1" applyFill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2" fillId="0" borderId="9" xfId="1" applyNumberFormat="1" applyFont="1" applyBorder="1"/>
    <xf numFmtId="0" fontId="3" fillId="15" borderId="23" xfId="0" applyFont="1" applyFill="1" applyBorder="1" applyAlignment="1">
      <alignment horizontal="center"/>
    </xf>
    <xf numFmtId="0" fontId="2" fillId="15" borderId="23" xfId="0" applyFont="1" applyFill="1" applyBorder="1" applyAlignment="1">
      <alignment horizontal="center"/>
    </xf>
    <xf numFmtId="0" fontId="3" fillId="15" borderId="24" xfId="0" applyFont="1" applyFill="1" applyBorder="1" applyAlignment="1">
      <alignment horizontal="center"/>
    </xf>
    <xf numFmtId="164" fontId="6" fillId="6" borderId="25" xfId="1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>
      <alignment horizontal="center"/>
    </xf>
    <xf numFmtId="164" fontId="3" fillId="10" borderId="23" xfId="1" applyNumberFormat="1" applyFont="1" applyFill="1" applyBorder="1" applyAlignment="1">
      <alignment horizontal="center"/>
    </xf>
    <xf numFmtId="164" fontId="3" fillId="0" borderId="23" xfId="1" applyNumberFormat="1" applyFont="1" applyBorder="1"/>
    <xf numFmtId="164" fontId="3" fillId="0" borderId="24" xfId="1" applyNumberFormat="1" applyFont="1" applyBorder="1"/>
    <xf numFmtId="164" fontId="2" fillId="10" borderId="9" xfId="1" applyNumberFormat="1" applyFont="1" applyFill="1" applyBorder="1"/>
    <xf numFmtId="164" fontId="3" fillId="10" borderId="23" xfId="1" applyNumberFormat="1" applyFont="1" applyFill="1" applyBorder="1"/>
    <xf numFmtId="164" fontId="3" fillId="10" borderId="24" xfId="1" applyNumberFormat="1" applyFont="1" applyFill="1" applyBorder="1"/>
    <xf numFmtId="164" fontId="6" fillId="0" borderId="25" xfId="1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Border="1"/>
    <xf numFmtId="0" fontId="3" fillId="0" borderId="24" xfId="0" applyFont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164" fontId="3" fillId="0" borderId="23" xfId="0" applyNumberFormat="1" applyFont="1" applyBorder="1"/>
    <xf numFmtId="164" fontId="3" fillId="0" borderId="24" xfId="0" applyNumberFormat="1" applyFont="1" applyBorder="1"/>
    <xf numFmtId="164" fontId="3" fillId="0" borderId="25" xfId="1" applyNumberFormat="1" applyFont="1" applyFill="1" applyBorder="1" applyAlignment="1">
      <alignment horizontal="center"/>
    </xf>
    <xf numFmtId="164" fontId="3" fillId="3" borderId="23" xfId="0" applyNumberFormat="1" applyFont="1" applyFill="1" applyBorder="1"/>
    <xf numFmtId="164" fontId="3" fillId="0" borderId="6" xfId="1" applyNumberFormat="1" applyFont="1" applyFill="1" applyBorder="1" applyAlignment="1">
      <alignment horizontal="center"/>
    </xf>
    <xf numFmtId="164" fontId="3" fillId="0" borderId="26" xfId="1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4">
    <cellStyle name="Normal" xfId="0" builtinId="0"/>
    <cellStyle name="Porcentagem" xfId="2" builtinId="5"/>
    <cellStyle name="Separador de milhares" xfId="1" builtinId="3"/>
    <cellStyle name="Separador de milhares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Porto de Aratu - Movimentação</a:t>
            </a:r>
            <a:r>
              <a:rPr lang="pt-BR" baseline="0"/>
              <a:t> de Graneis</a:t>
            </a:r>
          </a:p>
          <a:p>
            <a:pPr>
              <a:defRPr/>
            </a:pPr>
            <a:r>
              <a:rPr lang="pt-BR" sz="1100" b="0">
                <a:solidFill>
                  <a:schemeClr val="tx1"/>
                </a:solidFill>
              </a:rPr>
              <a:t>em 10³</a:t>
            </a:r>
            <a:r>
              <a:rPr lang="pt-BR" sz="1100" b="0" baseline="0">
                <a:solidFill>
                  <a:schemeClr val="tx1"/>
                </a:solidFill>
              </a:rPr>
              <a:t> de toneladas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'Movimentação Anual'!$A$28</c:f>
              <c:strCache>
                <c:ptCount val="1"/>
                <c:pt idx="0">
                  <c:v>Ano</c:v>
                </c:pt>
              </c:strCache>
            </c:strRef>
          </c:tx>
          <c:dPt>
            <c:idx val="7"/>
            <c:marker>
              <c:spPr>
                <a:solidFill>
                  <a:srgbClr val="FFFF00"/>
                </a:solidFill>
              </c:spPr>
            </c:marker>
          </c:dPt>
          <c:cat>
            <c:strRef>
              <c:f>'Movimentação Anual'!$B$28:$O$28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(1)</c:v>
                </c:pt>
              </c:strCache>
            </c:strRef>
          </c:cat>
          <c:val>
            <c:numRef>
              <c:f>'Movimentação Anual'!$B$28:$N$28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val>
        </c:ser>
        <c:ser>
          <c:idx val="1"/>
          <c:order val="1"/>
          <c:tx>
            <c:strRef>
              <c:f>'Movimentação Anual'!$A$29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'Movimentação Anual'!$B$28:$O$28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 (1)</c:v>
                </c:pt>
              </c:strCache>
            </c:strRef>
          </c:cat>
          <c:val>
            <c:numRef>
              <c:f>'Movimentação Anual'!$B$29:$N$29</c:f>
              <c:numCache>
                <c:formatCode>_-* #,##0_-;\-* #,##0_-;_-* "-"??_-;_-@_-</c:formatCode>
                <c:ptCount val="13"/>
                <c:pt idx="0">
                  <c:v>5392086</c:v>
                </c:pt>
                <c:pt idx="1">
                  <c:v>6747827</c:v>
                </c:pt>
                <c:pt idx="2">
                  <c:v>5610385</c:v>
                </c:pt>
                <c:pt idx="3">
                  <c:v>5235885</c:v>
                </c:pt>
                <c:pt idx="4">
                  <c:v>5604295</c:v>
                </c:pt>
                <c:pt idx="5">
                  <c:v>5198492</c:v>
                </c:pt>
                <c:pt idx="6">
                  <c:v>5811675</c:v>
                </c:pt>
                <c:pt idx="7">
                  <c:v>5826098</c:v>
                </c:pt>
                <c:pt idx="8">
                  <c:v>6498218</c:v>
                </c:pt>
                <c:pt idx="9">
                  <c:v>6110525</c:v>
                </c:pt>
                <c:pt idx="10">
                  <c:v>6277387</c:v>
                </c:pt>
                <c:pt idx="11">
                  <c:v>7103364</c:v>
                </c:pt>
                <c:pt idx="12">
                  <c:v>6517453</c:v>
                </c:pt>
              </c:numCache>
            </c:numRef>
          </c:val>
        </c:ser>
        <c:marker val="1"/>
        <c:axId val="111985024"/>
        <c:axId val="111986560"/>
      </c:lineChart>
      <c:catAx>
        <c:axId val="111985024"/>
        <c:scaling>
          <c:orientation val="minMax"/>
        </c:scaling>
        <c:axPos val="b"/>
        <c:numFmt formatCode="General" sourceLinked="1"/>
        <c:tickLblPos val="nextTo"/>
        <c:crossAx val="111986560"/>
        <c:crosses val="autoZero"/>
        <c:auto val="1"/>
        <c:lblAlgn val="ctr"/>
        <c:lblOffset val="100"/>
      </c:catAx>
      <c:valAx>
        <c:axId val="111986560"/>
        <c:scaling>
          <c:orientation val="minMax"/>
        </c:scaling>
        <c:axPos val="l"/>
        <c:majorGridlines/>
        <c:numFmt formatCode="General" sourceLinked="1"/>
        <c:tickLblPos val="nextTo"/>
        <c:crossAx val="111985024"/>
        <c:crosses val="autoZero"/>
        <c:crossBetween val="between"/>
        <c:dispUnits>
          <c:builtInUnit val="thousands"/>
        </c:dispUnits>
      </c:valAx>
    </c:plotArea>
    <c:plotVisOnly val="1"/>
    <c:dispBlanksAs val="zero"/>
  </c:chart>
  <c:printSettings>
    <c:headerFooter/>
    <c:pageMargins b="0.78740157499999996" l="0.511811024" r="0.511811024" t="0.78740157499999996" header="0.31496062000000213" footer="0.314960620000002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Terminal de Graneis Sólidos - píer I - berço sul</a:t>
            </a:r>
          </a:p>
          <a:p>
            <a:pPr>
              <a:defRPr/>
            </a:pPr>
            <a:r>
              <a:rPr lang="en-US" sz="1000"/>
              <a:t>Movimentação mensal em toneladas 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'Movimentação por Terminal'!$A$85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Terminal'!$B$84:$M$84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Terminal'!$B$85:$M$85</c:f>
              <c:numCache>
                <c:formatCode>_-* #,##0_-;\-* #,##0_-;_-* "-"??_-;_-@_-</c:formatCode>
                <c:ptCount val="12"/>
                <c:pt idx="0">
                  <c:v>33441</c:v>
                </c:pt>
                <c:pt idx="1">
                  <c:v>33878</c:v>
                </c:pt>
              </c:numCache>
            </c:numRef>
          </c:val>
        </c:ser>
        <c:ser>
          <c:idx val="1"/>
          <c:order val="1"/>
          <c:tx>
            <c:strRef>
              <c:f>'Movimentação por Terminal'!$A$86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Terminal'!$B$84:$M$84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Terminal'!$B$86:$M$86</c:f>
              <c:numCache>
                <c:formatCode>_-* #,##0_-;\-* #,##0_-;_-* "-"??_-;_-@_-</c:formatCode>
                <c:ptCount val="12"/>
                <c:pt idx="0">
                  <c:v>67916</c:v>
                </c:pt>
                <c:pt idx="1">
                  <c:v>0</c:v>
                </c:pt>
                <c:pt idx="2">
                  <c:v>33970</c:v>
                </c:pt>
                <c:pt idx="3">
                  <c:v>48127</c:v>
                </c:pt>
                <c:pt idx="4">
                  <c:v>43437</c:v>
                </c:pt>
                <c:pt idx="5">
                  <c:v>65831</c:v>
                </c:pt>
                <c:pt idx="6">
                  <c:v>44320</c:v>
                </c:pt>
                <c:pt idx="7">
                  <c:v>34415</c:v>
                </c:pt>
                <c:pt idx="8">
                  <c:v>55530</c:v>
                </c:pt>
                <c:pt idx="9">
                  <c:v>51968</c:v>
                </c:pt>
                <c:pt idx="10">
                  <c:v>90274</c:v>
                </c:pt>
                <c:pt idx="11">
                  <c:v>67395</c:v>
                </c:pt>
              </c:numCache>
            </c:numRef>
          </c:val>
        </c:ser>
        <c:ser>
          <c:idx val="0"/>
          <c:order val="2"/>
          <c:tx>
            <c:strRef>
              <c:f>'Movimentação por Terminal'!$A$87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Terminal'!$B$84:$M$84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Terminal'!$B$87:$M$87</c:f>
              <c:numCache>
                <c:formatCode>_-* #,##0_-;\-* #,##0_-;_-* "-"??_-;_-@_-</c:formatCode>
                <c:ptCount val="12"/>
                <c:pt idx="0">
                  <c:v>76071</c:v>
                </c:pt>
                <c:pt idx="1">
                  <c:v>47772</c:v>
                </c:pt>
                <c:pt idx="2">
                  <c:v>21790</c:v>
                </c:pt>
                <c:pt idx="3">
                  <c:v>21758</c:v>
                </c:pt>
                <c:pt idx="4">
                  <c:v>21757</c:v>
                </c:pt>
                <c:pt idx="5">
                  <c:v>73230</c:v>
                </c:pt>
                <c:pt idx="6">
                  <c:v>43615</c:v>
                </c:pt>
                <c:pt idx="7">
                  <c:v>77519</c:v>
                </c:pt>
                <c:pt idx="8">
                  <c:v>54315</c:v>
                </c:pt>
                <c:pt idx="9">
                  <c:v>66935</c:v>
                </c:pt>
                <c:pt idx="10">
                  <c:v>58616</c:v>
                </c:pt>
                <c:pt idx="11">
                  <c:v>66054</c:v>
                </c:pt>
              </c:numCache>
            </c:numRef>
          </c:val>
        </c:ser>
        <c:axId val="112110976"/>
        <c:axId val="112125056"/>
      </c:barChart>
      <c:catAx>
        <c:axId val="112110976"/>
        <c:scaling>
          <c:orientation val="minMax"/>
        </c:scaling>
        <c:axPos val="b"/>
        <c:numFmt formatCode="General" sourceLinked="1"/>
        <c:majorTickMark val="none"/>
        <c:tickLblPos val="nextTo"/>
        <c:crossAx val="112125056"/>
        <c:crosses val="autoZero"/>
        <c:auto val="1"/>
        <c:lblAlgn val="ctr"/>
        <c:lblOffset val="100"/>
      </c:catAx>
      <c:valAx>
        <c:axId val="11212505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211097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pt-BR"/>
              <a:t>Terminal de Graneis Sólidos - píer I - berço norte</a:t>
            </a:r>
          </a:p>
          <a:p>
            <a:pPr>
              <a:defRPr/>
            </a:pPr>
            <a:r>
              <a:rPr lang="pt-BR" sz="1000"/>
              <a:t>Movimentação mensal em toneladas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'Movimentação por Terminal'!$A$116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Terminal'!$B$115:$M$115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Terminal'!$B$116:$M$116</c:f>
              <c:numCache>
                <c:formatCode>_-* #,##0_-;\-* #,##0_-;_-* "-"??_-;_-@_-</c:formatCode>
                <c:ptCount val="12"/>
                <c:pt idx="0">
                  <c:v>12512</c:v>
                </c:pt>
                <c:pt idx="1">
                  <c:v>14436</c:v>
                </c:pt>
              </c:numCache>
            </c:numRef>
          </c:val>
        </c:ser>
        <c:ser>
          <c:idx val="0"/>
          <c:order val="1"/>
          <c:tx>
            <c:strRef>
              <c:f>'Movimentação por Terminal'!$A$117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Terminal'!$B$115:$M$115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Terminal'!$B$117:$M$117</c:f>
              <c:numCache>
                <c:formatCode>_-* #,##0_-;\-* #,##0_-;_-* "-"??_-;_-@_-</c:formatCode>
                <c:ptCount val="12"/>
                <c:pt idx="0">
                  <c:v>25862</c:v>
                </c:pt>
                <c:pt idx="1">
                  <c:v>20409</c:v>
                </c:pt>
                <c:pt idx="2">
                  <c:v>5591</c:v>
                </c:pt>
                <c:pt idx="3">
                  <c:v>34190</c:v>
                </c:pt>
                <c:pt idx="4">
                  <c:v>26404</c:v>
                </c:pt>
                <c:pt idx="5">
                  <c:v>60833</c:v>
                </c:pt>
                <c:pt idx="6">
                  <c:v>54692</c:v>
                </c:pt>
                <c:pt idx="7">
                  <c:v>54855</c:v>
                </c:pt>
                <c:pt idx="8">
                  <c:v>31445</c:v>
                </c:pt>
                <c:pt idx="9">
                  <c:v>72269</c:v>
                </c:pt>
                <c:pt idx="10">
                  <c:v>46441</c:v>
                </c:pt>
                <c:pt idx="11">
                  <c:v>46833</c:v>
                </c:pt>
              </c:numCache>
            </c:numRef>
          </c:val>
        </c:ser>
        <c:ser>
          <c:idx val="1"/>
          <c:order val="2"/>
          <c:tx>
            <c:strRef>
              <c:f>'Movimentação por Terminal'!$A$118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Terminal'!$B$115:$M$115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Terminal'!$B$118:$M$118</c:f>
              <c:numCache>
                <c:formatCode>_-* #,##0_-;\-* #,##0_-;_-* "-"??_-;_-@_-</c:formatCode>
                <c:ptCount val="12"/>
                <c:pt idx="0">
                  <c:v>47628</c:v>
                </c:pt>
                <c:pt idx="1">
                  <c:v>30593</c:v>
                </c:pt>
                <c:pt idx="2">
                  <c:v>30191</c:v>
                </c:pt>
                <c:pt idx="3">
                  <c:v>38023</c:v>
                </c:pt>
                <c:pt idx="4">
                  <c:v>50456</c:v>
                </c:pt>
                <c:pt idx="5">
                  <c:v>40771</c:v>
                </c:pt>
                <c:pt idx="6">
                  <c:v>37609</c:v>
                </c:pt>
                <c:pt idx="7">
                  <c:v>63703</c:v>
                </c:pt>
                <c:pt idx="8">
                  <c:v>52011</c:v>
                </c:pt>
                <c:pt idx="9">
                  <c:v>83287</c:v>
                </c:pt>
                <c:pt idx="10">
                  <c:v>48539</c:v>
                </c:pt>
                <c:pt idx="11">
                  <c:v>42857</c:v>
                </c:pt>
              </c:numCache>
            </c:numRef>
          </c:val>
        </c:ser>
        <c:axId val="115161344"/>
        <c:axId val="115171328"/>
      </c:barChart>
      <c:catAx>
        <c:axId val="115161344"/>
        <c:scaling>
          <c:orientation val="minMax"/>
        </c:scaling>
        <c:axPos val="b"/>
        <c:numFmt formatCode="General" sourceLinked="1"/>
        <c:majorTickMark val="none"/>
        <c:tickLblPos val="nextTo"/>
        <c:crossAx val="115171328"/>
        <c:crosses val="autoZero"/>
        <c:auto val="1"/>
        <c:lblAlgn val="ctr"/>
        <c:lblOffset val="100"/>
      </c:catAx>
      <c:valAx>
        <c:axId val="11517132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161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pt-BR" sz="1800" b="1" i="0" u="none" strike="noStrike" baseline="0">
                <a:effectLst/>
              </a:rPr>
              <a:t>Terminal de Graneis Sólidos </a:t>
            </a:r>
            <a:r>
              <a:rPr lang="pt-BR"/>
              <a:t> - Pier II</a:t>
            </a:r>
          </a:p>
          <a:p>
            <a:pPr>
              <a:defRPr/>
            </a:pPr>
            <a:r>
              <a:rPr lang="pt-BR" sz="1000"/>
              <a:t>Movimentação mensal em toneladas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'Movimentação por Terminal'!$A$147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Terminal'!$B$146:$M$146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Terminal'!$B$147:$M$147</c:f>
              <c:numCache>
                <c:formatCode>_-* #,##0_-;\-* #,##0_-;_-* "-"??_-;_-@_-</c:formatCode>
                <c:ptCount val="12"/>
                <c:pt idx="0">
                  <c:v>80605</c:v>
                </c:pt>
                <c:pt idx="1">
                  <c:v>37276</c:v>
                </c:pt>
              </c:numCache>
            </c:numRef>
          </c:val>
        </c:ser>
        <c:ser>
          <c:idx val="2"/>
          <c:order val="1"/>
          <c:tx>
            <c:strRef>
              <c:f>'Movimentação por Terminal'!$A$148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Terminal'!$B$146:$M$146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Terminal'!$B$148:$M$148</c:f>
              <c:numCache>
                <c:formatCode>_-* #,##0_-;\-* #,##0_-;_-* "-"??_-;_-@_-</c:formatCode>
                <c:ptCount val="12"/>
                <c:pt idx="0">
                  <c:v>26629</c:v>
                </c:pt>
                <c:pt idx="1">
                  <c:v>37808</c:v>
                </c:pt>
                <c:pt idx="2">
                  <c:v>34963</c:v>
                </c:pt>
                <c:pt idx="3">
                  <c:v>54249</c:v>
                </c:pt>
                <c:pt idx="4">
                  <c:v>63101</c:v>
                </c:pt>
                <c:pt idx="5">
                  <c:v>93602</c:v>
                </c:pt>
                <c:pt idx="6">
                  <c:v>82005</c:v>
                </c:pt>
                <c:pt idx="7">
                  <c:v>87620</c:v>
                </c:pt>
                <c:pt idx="8">
                  <c:v>77464</c:v>
                </c:pt>
                <c:pt idx="9">
                  <c:v>70612</c:v>
                </c:pt>
                <c:pt idx="10">
                  <c:v>68844</c:v>
                </c:pt>
                <c:pt idx="11">
                  <c:v>100088</c:v>
                </c:pt>
              </c:numCache>
            </c:numRef>
          </c:val>
        </c:ser>
        <c:ser>
          <c:idx val="1"/>
          <c:order val="2"/>
          <c:tx>
            <c:strRef>
              <c:f>'Movimentação por Terminal'!$A$149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Terminal'!$B$146:$M$146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Terminal'!$B$149:$M$149</c:f>
              <c:numCache>
                <c:formatCode>_-* #,##0_-;\-* #,##0_-;_-* "-"??_-;_-@_-</c:formatCode>
                <c:ptCount val="12"/>
                <c:pt idx="0">
                  <c:v>11853</c:v>
                </c:pt>
                <c:pt idx="1">
                  <c:v>48017</c:v>
                </c:pt>
                <c:pt idx="2">
                  <c:v>48249</c:v>
                </c:pt>
                <c:pt idx="3">
                  <c:v>63059</c:v>
                </c:pt>
                <c:pt idx="4">
                  <c:v>71955</c:v>
                </c:pt>
                <c:pt idx="5">
                  <c:v>91365</c:v>
                </c:pt>
                <c:pt idx="6">
                  <c:v>87299</c:v>
                </c:pt>
                <c:pt idx="7">
                  <c:v>122790</c:v>
                </c:pt>
                <c:pt idx="8">
                  <c:v>27252</c:v>
                </c:pt>
                <c:pt idx="9">
                  <c:v>108902</c:v>
                </c:pt>
                <c:pt idx="10">
                  <c:v>67440</c:v>
                </c:pt>
                <c:pt idx="11">
                  <c:v>93748</c:v>
                </c:pt>
              </c:numCache>
            </c:numRef>
          </c:val>
        </c:ser>
        <c:axId val="115217536"/>
        <c:axId val="115219072"/>
      </c:barChart>
      <c:catAx>
        <c:axId val="115217536"/>
        <c:scaling>
          <c:orientation val="minMax"/>
        </c:scaling>
        <c:axPos val="b"/>
        <c:numFmt formatCode="General" sourceLinked="1"/>
        <c:majorTickMark val="none"/>
        <c:tickLblPos val="nextTo"/>
        <c:crossAx val="115219072"/>
        <c:crosses val="autoZero"/>
        <c:auto val="1"/>
        <c:lblAlgn val="ctr"/>
        <c:lblOffset val="100"/>
      </c:catAx>
      <c:valAx>
        <c:axId val="115219072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2175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pt-BR"/>
              <a:t>Terminal de Graneis Líquidos - berço sul</a:t>
            </a:r>
          </a:p>
          <a:p>
            <a:pPr>
              <a:defRPr/>
            </a:pPr>
            <a:r>
              <a:rPr lang="pt-BR" sz="1000"/>
              <a:t>Movimentação mensal em toneladas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'Movimentação por Terminal'!$A$177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Terminal'!$B$176:$M$176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Terminal'!$B$177:$M$177</c:f>
              <c:numCache>
                <c:formatCode>_-* #,##0_-;\-* #,##0_-;_-* "-"??_-;_-@_-</c:formatCode>
                <c:ptCount val="12"/>
                <c:pt idx="0">
                  <c:v>66432</c:v>
                </c:pt>
                <c:pt idx="1">
                  <c:v>83944</c:v>
                </c:pt>
              </c:numCache>
            </c:numRef>
          </c:val>
        </c:ser>
        <c:ser>
          <c:idx val="1"/>
          <c:order val="1"/>
          <c:tx>
            <c:strRef>
              <c:f>'Movimentação por Terminal'!$A$178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Terminal'!$B$176:$M$176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Terminal'!$B$178:$M$178</c:f>
              <c:numCache>
                <c:formatCode>_-* #,##0_-;\-* #,##0_-;_-* "-"??_-;_-@_-</c:formatCode>
                <c:ptCount val="12"/>
                <c:pt idx="0">
                  <c:v>80438</c:v>
                </c:pt>
                <c:pt idx="1">
                  <c:v>53459</c:v>
                </c:pt>
                <c:pt idx="2">
                  <c:v>67488</c:v>
                </c:pt>
                <c:pt idx="3">
                  <c:v>78142</c:v>
                </c:pt>
                <c:pt idx="4">
                  <c:v>85583</c:v>
                </c:pt>
                <c:pt idx="5">
                  <c:v>86680</c:v>
                </c:pt>
                <c:pt idx="6">
                  <c:v>105329</c:v>
                </c:pt>
                <c:pt idx="7">
                  <c:v>75057</c:v>
                </c:pt>
                <c:pt idx="8">
                  <c:v>64104</c:v>
                </c:pt>
                <c:pt idx="9">
                  <c:v>101901</c:v>
                </c:pt>
                <c:pt idx="10">
                  <c:v>65149</c:v>
                </c:pt>
                <c:pt idx="11">
                  <c:v>105763</c:v>
                </c:pt>
              </c:numCache>
            </c:numRef>
          </c:val>
        </c:ser>
        <c:ser>
          <c:idx val="2"/>
          <c:order val="2"/>
          <c:tx>
            <c:strRef>
              <c:f>'Movimentação por Terminal'!$A$179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Terminal'!$B$176:$M$176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Terminal'!$B$179:$M$179</c:f>
              <c:numCache>
                <c:formatCode>_-* #,##0_-;\-* #,##0_-;_-* "-"??_-;_-@_-</c:formatCode>
                <c:ptCount val="12"/>
                <c:pt idx="0">
                  <c:v>99943</c:v>
                </c:pt>
                <c:pt idx="1">
                  <c:v>111495</c:v>
                </c:pt>
                <c:pt idx="2">
                  <c:v>118262</c:v>
                </c:pt>
                <c:pt idx="3">
                  <c:v>133103</c:v>
                </c:pt>
                <c:pt idx="4">
                  <c:v>117386</c:v>
                </c:pt>
                <c:pt idx="5">
                  <c:v>117215</c:v>
                </c:pt>
                <c:pt idx="6">
                  <c:v>126304</c:v>
                </c:pt>
                <c:pt idx="7">
                  <c:v>129011</c:v>
                </c:pt>
                <c:pt idx="8">
                  <c:v>86553</c:v>
                </c:pt>
                <c:pt idx="9">
                  <c:v>123149</c:v>
                </c:pt>
                <c:pt idx="10">
                  <c:v>80818</c:v>
                </c:pt>
                <c:pt idx="11">
                  <c:v>129835</c:v>
                </c:pt>
              </c:numCache>
            </c:numRef>
          </c:val>
        </c:ser>
        <c:axId val="115257344"/>
        <c:axId val="115258880"/>
      </c:barChart>
      <c:catAx>
        <c:axId val="115257344"/>
        <c:scaling>
          <c:orientation val="minMax"/>
        </c:scaling>
        <c:axPos val="b"/>
        <c:numFmt formatCode="General" sourceLinked="1"/>
        <c:majorTickMark val="none"/>
        <c:tickLblPos val="nextTo"/>
        <c:crossAx val="115258880"/>
        <c:crosses val="autoZero"/>
        <c:auto val="1"/>
        <c:lblAlgn val="ctr"/>
        <c:lblOffset val="100"/>
      </c:catAx>
      <c:valAx>
        <c:axId val="11525888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257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pt-BR"/>
              <a:t>Terminal de Graneis Líquidos - berço norte</a:t>
            </a:r>
          </a:p>
          <a:p>
            <a:pPr>
              <a:defRPr/>
            </a:pPr>
            <a:r>
              <a:rPr lang="pt-BR" sz="1000"/>
              <a:t>Movimentação mensal em toneladas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'Movimentação por Terminal'!$A$208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Terminal'!$B$207:$M$207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Terminal'!$B$208:$M$208</c:f>
              <c:numCache>
                <c:formatCode>_-* #,##0_-;\-* #,##0_-;_-* "-"??_-;_-@_-</c:formatCode>
                <c:ptCount val="12"/>
                <c:pt idx="0">
                  <c:v>68413</c:v>
                </c:pt>
                <c:pt idx="1">
                  <c:v>69524</c:v>
                </c:pt>
              </c:numCache>
            </c:numRef>
          </c:val>
        </c:ser>
        <c:ser>
          <c:idx val="0"/>
          <c:order val="1"/>
          <c:tx>
            <c:strRef>
              <c:f>'Movimentação por Terminal'!$A$209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Terminal'!$B$207:$M$207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Terminal'!$B$209:$M$209</c:f>
              <c:numCache>
                <c:formatCode>_-* #,##0_-;\-* #,##0_-;_-* "-"??_-;_-@_-</c:formatCode>
                <c:ptCount val="12"/>
                <c:pt idx="0">
                  <c:v>102021</c:v>
                </c:pt>
                <c:pt idx="1">
                  <c:v>88939</c:v>
                </c:pt>
                <c:pt idx="2">
                  <c:v>61149</c:v>
                </c:pt>
                <c:pt idx="3">
                  <c:v>103572</c:v>
                </c:pt>
                <c:pt idx="4">
                  <c:v>82978</c:v>
                </c:pt>
                <c:pt idx="5">
                  <c:v>96264</c:v>
                </c:pt>
                <c:pt idx="6">
                  <c:v>89478</c:v>
                </c:pt>
                <c:pt idx="7">
                  <c:v>112742</c:v>
                </c:pt>
                <c:pt idx="8">
                  <c:v>85385</c:v>
                </c:pt>
                <c:pt idx="9">
                  <c:v>68609</c:v>
                </c:pt>
                <c:pt idx="10">
                  <c:v>63554</c:v>
                </c:pt>
                <c:pt idx="11">
                  <c:v>109199</c:v>
                </c:pt>
              </c:numCache>
            </c:numRef>
          </c:val>
        </c:ser>
        <c:ser>
          <c:idx val="1"/>
          <c:order val="2"/>
          <c:tx>
            <c:strRef>
              <c:f>'Movimentação por Terminal'!$A$210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Terminal'!$B$207:$M$207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Terminal'!$B$210:$M$210</c:f>
              <c:numCache>
                <c:formatCode>_-* #,##0_-;\-* #,##0_-;_-* "-"??_-;_-@_-</c:formatCode>
                <c:ptCount val="12"/>
                <c:pt idx="0">
                  <c:v>114905</c:v>
                </c:pt>
                <c:pt idx="1">
                  <c:v>81890</c:v>
                </c:pt>
                <c:pt idx="2">
                  <c:v>107585</c:v>
                </c:pt>
                <c:pt idx="3">
                  <c:v>83061</c:v>
                </c:pt>
                <c:pt idx="4">
                  <c:v>91903</c:v>
                </c:pt>
                <c:pt idx="5">
                  <c:v>94119</c:v>
                </c:pt>
                <c:pt idx="6">
                  <c:v>126040</c:v>
                </c:pt>
                <c:pt idx="7">
                  <c:v>130808</c:v>
                </c:pt>
                <c:pt idx="8">
                  <c:v>129072</c:v>
                </c:pt>
                <c:pt idx="9">
                  <c:v>110298</c:v>
                </c:pt>
                <c:pt idx="10">
                  <c:v>138987</c:v>
                </c:pt>
                <c:pt idx="11">
                  <c:v>101335</c:v>
                </c:pt>
              </c:numCache>
            </c:numRef>
          </c:val>
        </c:ser>
        <c:axId val="115296896"/>
        <c:axId val="115310976"/>
      </c:barChart>
      <c:catAx>
        <c:axId val="115296896"/>
        <c:scaling>
          <c:orientation val="minMax"/>
        </c:scaling>
        <c:axPos val="b"/>
        <c:numFmt formatCode="General" sourceLinked="1"/>
        <c:majorTickMark val="none"/>
        <c:tickLblPos val="nextTo"/>
        <c:crossAx val="115310976"/>
        <c:crosses val="autoZero"/>
        <c:auto val="1"/>
        <c:lblAlgn val="ctr"/>
        <c:lblOffset val="100"/>
      </c:catAx>
      <c:valAx>
        <c:axId val="115310976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29689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Terminal de Produtos Gasosos</a:t>
            </a:r>
          </a:p>
          <a:p>
            <a:pPr>
              <a:defRPr/>
            </a:pPr>
            <a:r>
              <a:rPr lang="en-US" sz="1000"/>
              <a:t>Movimentação mensal em toneladas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'Movimentação por Terminal'!$A$239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Terminal'!$B$238:$M$238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Terminal'!$B$239:$M$239</c:f>
              <c:numCache>
                <c:formatCode>_-* #,##0_-;\-* #,##0_-;_-* "-"??_-;_-@_-</c:formatCode>
                <c:ptCount val="12"/>
                <c:pt idx="0">
                  <c:v>313675</c:v>
                </c:pt>
                <c:pt idx="1">
                  <c:v>179550</c:v>
                </c:pt>
              </c:numCache>
            </c:numRef>
          </c:val>
        </c:ser>
        <c:ser>
          <c:idx val="0"/>
          <c:order val="1"/>
          <c:tx>
            <c:strRef>
              <c:f>'Movimentação por Terminal'!$A$240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Terminal'!$B$238:$M$238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Terminal'!$B$240:$M$240</c:f>
              <c:numCache>
                <c:formatCode>_-* #,##0_-;\-* #,##0_-;_-* "-"??_-;_-@_-</c:formatCode>
                <c:ptCount val="12"/>
                <c:pt idx="0">
                  <c:v>183792</c:v>
                </c:pt>
                <c:pt idx="1">
                  <c:v>145678</c:v>
                </c:pt>
                <c:pt idx="2">
                  <c:v>236644</c:v>
                </c:pt>
                <c:pt idx="3">
                  <c:v>272413</c:v>
                </c:pt>
                <c:pt idx="4">
                  <c:v>187158</c:v>
                </c:pt>
                <c:pt idx="5">
                  <c:v>188222</c:v>
                </c:pt>
                <c:pt idx="6">
                  <c:v>209071</c:v>
                </c:pt>
                <c:pt idx="7">
                  <c:v>269881</c:v>
                </c:pt>
                <c:pt idx="8">
                  <c:v>223398</c:v>
                </c:pt>
                <c:pt idx="9">
                  <c:v>200515</c:v>
                </c:pt>
                <c:pt idx="10">
                  <c:v>254913</c:v>
                </c:pt>
                <c:pt idx="11">
                  <c:v>232793</c:v>
                </c:pt>
              </c:numCache>
            </c:numRef>
          </c:val>
        </c:ser>
        <c:ser>
          <c:idx val="1"/>
          <c:order val="2"/>
          <c:tx>
            <c:strRef>
              <c:f>'Movimentação por Terminal'!$A$241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Terminal'!$B$238:$M$238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Terminal'!$B$241:$M$241</c:f>
              <c:numCache>
                <c:formatCode>_-* #,##0_-;\-* #,##0_-;_-* "-"??_-;_-@_-</c:formatCode>
                <c:ptCount val="12"/>
                <c:pt idx="0">
                  <c:v>144426</c:v>
                </c:pt>
                <c:pt idx="1">
                  <c:v>148668</c:v>
                </c:pt>
                <c:pt idx="2">
                  <c:v>159026</c:v>
                </c:pt>
                <c:pt idx="3">
                  <c:v>181488</c:v>
                </c:pt>
                <c:pt idx="4">
                  <c:v>217404</c:v>
                </c:pt>
                <c:pt idx="5">
                  <c:v>243340</c:v>
                </c:pt>
                <c:pt idx="6">
                  <c:v>256418</c:v>
                </c:pt>
                <c:pt idx="7">
                  <c:v>225267</c:v>
                </c:pt>
                <c:pt idx="8">
                  <c:v>246595</c:v>
                </c:pt>
                <c:pt idx="9">
                  <c:v>135107</c:v>
                </c:pt>
                <c:pt idx="10">
                  <c:v>188861</c:v>
                </c:pt>
                <c:pt idx="11">
                  <c:v>236658</c:v>
                </c:pt>
              </c:numCache>
            </c:numRef>
          </c:val>
        </c:ser>
        <c:axId val="115353088"/>
        <c:axId val="115354624"/>
      </c:barChart>
      <c:catAx>
        <c:axId val="115353088"/>
        <c:scaling>
          <c:orientation val="minMax"/>
        </c:scaling>
        <c:axPos val="b"/>
        <c:numFmt formatCode="General" sourceLinked="1"/>
        <c:majorTickMark val="none"/>
        <c:tickLblPos val="nextTo"/>
        <c:crossAx val="115354624"/>
        <c:crosses val="autoZero"/>
        <c:auto val="1"/>
        <c:lblAlgn val="ctr"/>
        <c:lblOffset val="100"/>
      </c:catAx>
      <c:valAx>
        <c:axId val="11535462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3530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pt-BR"/>
              <a:t>Graneis Líquidos e Gasosos </a:t>
            </a:r>
          </a:p>
          <a:p>
            <a:pPr>
              <a:defRPr/>
            </a:pPr>
            <a:r>
              <a:rPr lang="pt-BR" sz="1000"/>
              <a:t>Movimentação mensal em toneladas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2756284982449547E-2"/>
          <c:y val="0.22991386316501924"/>
          <c:w val="0.82007184644089337"/>
          <c:h val="0.6256163309350562"/>
        </c:manualLayout>
      </c:layout>
      <c:barChart>
        <c:barDir val="col"/>
        <c:grouping val="clustered"/>
        <c:ser>
          <c:idx val="1"/>
          <c:order val="0"/>
          <c:tx>
            <c:strRef>
              <c:f>'Movimentação por Terminal'!$A$22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Terminal'!$B$22:$M$22</c:f>
              <c:numCache>
                <c:formatCode>_-* #,##0_-;\-* #,##0_-;_-* "-"??_-;_-@_-</c:formatCode>
                <c:ptCount val="12"/>
                <c:pt idx="0">
                  <c:v>448520</c:v>
                </c:pt>
                <c:pt idx="1">
                  <c:v>333018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'Movimentação por Terminal'!$A$23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Terminal'!$B$23:$M$23</c:f>
              <c:numCache>
                <c:formatCode>_-* #,##0_-;\-* #,##0_-;_-* "-"??_-;_-@_-</c:formatCode>
                <c:ptCount val="12"/>
                <c:pt idx="0">
                  <c:v>366251</c:v>
                </c:pt>
                <c:pt idx="1">
                  <c:v>288076</c:v>
                </c:pt>
                <c:pt idx="2">
                  <c:v>365281</c:v>
                </c:pt>
                <c:pt idx="3">
                  <c:v>454127</c:v>
                </c:pt>
                <c:pt idx="4">
                  <c:v>355719</c:v>
                </c:pt>
                <c:pt idx="5">
                  <c:v>371166</c:v>
                </c:pt>
                <c:pt idx="6">
                  <c:v>403878</c:v>
                </c:pt>
                <c:pt idx="7">
                  <c:v>457680</c:v>
                </c:pt>
                <c:pt idx="8">
                  <c:v>372887</c:v>
                </c:pt>
                <c:pt idx="9">
                  <c:v>371025</c:v>
                </c:pt>
                <c:pt idx="10">
                  <c:v>383616</c:v>
                </c:pt>
                <c:pt idx="11">
                  <c:v>447755</c:v>
                </c:pt>
              </c:numCache>
            </c:numRef>
          </c:val>
        </c:ser>
        <c:ser>
          <c:idx val="0"/>
          <c:order val="2"/>
          <c:tx>
            <c:strRef>
              <c:f>'Movimentação por Terminal'!$A$24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Terminal'!$B$24:$M$24</c:f>
              <c:numCache>
                <c:formatCode>_-* #,##0_-;\-* #,##0_-;_-* "-"??_-;_-@_-</c:formatCode>
                <c:ptCount val="12"/>
                <c:pt idx="0">
                  <c:v>359274</c:v>
                </c:pt>
                <c:pt idx="1">
                  <c:v>342053</c:v>
                </c:pt>
                <c:pt idx="2">
                  <c:v>384873</c:v>
                </c:pt>
                <c:pt idx="3">
                  <c:v>397652</c:v>
                </c:pt>
                <c:pt idx="4">
                  <c:v>426693</c:v>
                </c:pt>
                <c:pt idx="5">
                  <c:v>454674</c:v>
                </c:pt>
                <c:pt idx="6">
                  <c:v>508762</c:v>
                </c:pt>
                <c:pt idx="7">
                  <c:v>485086</c:v>
                </c:pt>
                <c:pt idx="8">
                  <c:v>462220</c:v>
                </c:pt>
                <c:pt idx="9">
                  <c:v>368554</c:v>
                </c:pt>
                <c:pt idx="10">
                  <c:v>408666</c:v>
                </c:pt>
                <c:pt idx="11">
                  <c:v>467828</c:v>
                </c:pt>
              </c:numCache>
            </c:numRef>
          </c:val>
        </c:ser>
        <c:axId val="115396992"/>
        <c:axId val="115398528"/>
      </c:barChart>
      <c:catAx>
        <c:axId val="115396992"/>
        <c:scaling>
          <c:orientation val="minMax"/>
        </c:scaling>
        <c:axPos val="b"/>
        <c:numFmt formatCode="General" sourceLinked="1"/>
        <c:majorTickMark val="none"/>
        <c:tickLblPos val="nextTo"/>
        <c:crossAx val="115398528"/>
        <c:crosses val="autoZero"/>
        <c:auto val="1"/>
        <c:lblAlgn val="ctr"/>
        <c:lblOffset val="100"/>
      </c:catAx>
      <c:valAx>
        <c:axId val="11539852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3969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 Graneis Sólidos</a:t>
            </a:r>
          </a:p>
          <a:p>
            <a:pPr>
              <a:defRPr/>
            </a:pPr>
            <a:r>
              <a:rPr lang="en-US" sz="1000"/>
              <a:t>Movimentação mensal em toneladas</a:t>
            </a:r>
          </a:p>
        </c:rich>
      </c:tx>
      <c:layout/>
    </c:title>
    <c:plotArea>
      <c:layout/>
      <c:barChart>
        <c:barDir val="col"/>
        <c:grouping val="clustered"/>
        <c:ser>
          <c:idx val="2"/>
          <c:order val="0"/>
          <c:tx>
            <c:strRef>
              <c:f>'Movimentação por Terminal'!$A$53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'Movimentação por Terminal'!$B$52:$M$52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Terminal'!$B$53:$M$53</c:f>
              <c:numCache>
                <c:formatCode>_-* #,##0_-;\-* #,##0_-;_-* "-"??_-;_-@_-</c:formatCode>
                <c:ptCount val="12"/>
                <c:pt idx="0">
                  <c:v>126558</c:v>
                </c:pt>
                <c:pt idx="1">
                  <c:v>85590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'Movimentação por Terminal'!$A$54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'Movimentação por Terminal'!$B$52:$M$52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Terminal'!$B$54:$M$54</c:f>
              <c:numCache>
                <c:formatCode>_-* #,##0_-;\-* #,##0_-;_-* "-"??_-;_-@_-</c:formatCode>
                <c:ptCount val="12"/>
                <c:pt idx="0">
                  <c:v>85932</c:v>
                </c:pt>
                <c:pt idx="1">
                  <c:v>92095</c:v>
                </c:pt>
                <c:pt idx="2">
                  <c:v>40554</c:v>
                </c:pt>
                <c:pt idx="3">
                  <c:v>88439</c:v>
                </c:pt>
                <c:pt idx="4">
                  <c:v>89505</c:v>
                </c:pt>
                <c:pt idx="5">
                  <c:v>154435</c:v>
                </c:pt>
                <c:pt idx="6">
                  <c:v>136697</c:v>
                </c:pt>
                <c:pt idx="7">
                  <c:v>142475</c:v>
                </c:pt>
                <c:pt idx="8">
                  <c:v>108909</c:v>
                </c:pt>
                <c:pt idx="9">
                  <c:v>142881</c:v>
                </c:pt>
                <c:pt idx="10">
                  <c:v>115285</c:v>
                </c:pt>
                <c:pt idx="11">
                  <c:v>146921</c:v>
                </c:pt>
              </c:numCache>
            </c:numRef>
          </c:val>
        </c:ser>
        <c:ser>
          <c:idx val="1"/>
          <c:order val="2"/>
          <c:tx>
            <c:strRef>
              <c:f>'Movimentação por Terminal'!$A$55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'Movimentação por Terminal'!$B$52:$M$52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'Movimentação por Terminal'!$B$55:$M$55</c:f>
              <c:numCache>
                <c:formatCode>_-* #,##0_-;\-* #,##0_-;_-* "-"??_-;_-@_-</c:formatCode>
                <c:ptCount val="12"/>
                <c:pt idx="0">
                  <c:v>135552</c:v>
                </c:pt>
                <c:pt idx="1">
                  <c:v>126382</c:v>
                </c:pt>
                <c:pt idx="2">
                  <c:v>100230</c:v>
                </c:pt>
                <c:pt idx="3">
                  <c:v>122840</c:v>
                </c:pt>
                <c:pt idx="4">
                  <c:v>144168</c:v>
                </c:pt>
                <c:pt idx="5">
                  <c:v>205366</c:v>
                </c:pt>
                <c:pt idx="6">
                  <c:v>168523</c:v>
                </c:pt>
                <c:pt idx="7">
                  <c:v>264012</c:v>
                </c:pt>
                <c:pt idx="8">
                  <c:v>133578</c:v>
                </c:pt>
                <c:pt idx="9">
                  <c:v>259124</c:v>
                </c:pt>
                <c:pt idx="10">
                  <c:v>174595</c:v>
                </c:pt>
                <c:pt idx="11">
                  <c:v>202659</c:v>
                </c:pt>
              </c:numCache>
            </c:numRef>
          </c:val>
        </c:ser>
        <c:axId val="115428352"/>
        <c:axId val="115434240"/>
      </c:barChart>
      <c:catAx>
        <c:axId val="115428352"/>
        <c:scaling>
          <c:orientation val="minMax"/>
        </c:scaling>
        <c:axPos val="b"/>
        <c:numFmt formatCode="General" sourceLinked="1"/>
        <c:majorTickMark val="none"/>
        <c:tickLblPos val="nextTo"/>
        <c:crossAx val="115434240"/>
        <c:crosses val="autoZero"/>
        <c:auto val="1"/>
        <c:lblAlgn val="ctr"/>
        <c:lblOffset val="100"/>
      </c:catAx>
      <c:valAx>
        <c:axId val="115434240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crossAx val="1154283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742950</xdr:colOff>
      <xdr:row>26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9525</xdr:rowOff>
    </xdr:from>
    <xdr:to>
      <xdr:col>14</xdr:col>
      <xdr:colOff>0</xdr:colOff>
      <xdr:row>82</xdr:row>
      <xdr:rowOff>142875</xdr:rowOff>
    </xdr:to>
    <xdr:graphicFrame macro="">
      <xdr:nvGraphicFramePr>
        <xdr:cNvPr id="1516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95</xdr:row>
      <xdr:rowOff>9525</xdr:rowOff>
    </xdr:from>
    <xdr:to>
      <xdr:col>14</xdr:col>
      <xdr:colOff>0</xdr:colOff>
      <xdr:row>113</xdr:row>
      <xdr:rowOff>142875</xdr:rowOff>
    </xdr:to>
    <xdr:graphicFrame macro="">
      <xdr:nvGraphicFramePr>
        <xdr:cNvPr id="1517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125</xdr:row>
      <xdr:rowOff>171449</xdr:rowOff>
    </xdr:from>
    <xdr:to>
      <xdr:col>14</xdr:col>
      <xdr:colOff>1</xdr:colOff>
      <xdr:row>144</xdr:row>
      <xdr:rowOff>161924</xdr:rowOff>
    </xdr:to>
    <xdr:graphicFrame macro="">
      <xdr:nvGraphicFramePr>
        <xdr:cNvPr id="151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156</xdr:row>
      <xdr:rowOff>152400</xdr:rowOff>
    </xdr:from>
    <xdr:to>
      <xdr:col>14</xdr:col>
      <xdr:colOff>9525</xdr:colOff>
      <xdr:row>175</xdr:row>
      <xdr:rowOff>19050</xdr:rowOff>
    </xdr:to>
    <xdr:graphicFrame macro="">
      <xdr:nvGraphicFramePr>
        <xdr:cNvPr id="151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9526</xdr:colOff>
      <xdr:row>187</xdr:row>
      <xdr:rowOff>9524</xdr:rowOff>
    </xdr:from>
    <xdr:to>
      <xdr:col>14</xdr:col>
      <xdr:colOff>0</xdr:colOff>
      <xdr:row>205</xdr:row>
      <xdr:rowOff>152399</xdr:rowOff>
    </xdr:to>
    <xdr:graphicFrame macro="">
      <xdr:nvGraphicFramePr>
        <xdr:cNvPr id="152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218</xdr:row>
      <xdr:rowOff>9525</xdr:rowOff>
    </xdr:from>
    <xdr:to>
      <xdr:col>13</xdr:col>
      <xdr:colOff>685799</xdr:colOff>
      <xdr:row>236</xdr:row>
      <xdr:rowOff>161925</xdr:rowOff>
    </xdr:to>
    <xdr:graphicFrame macro="">
      <xdr:nvGraphicFramePr>
        <xdr:cNvPr id="152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9526</xdr:colOff>
      <xdr:row>0</xdr:row>
      <xdr:rowOff>38100</xdr:rowOff>
    </xdr:from>
    <xdr:to>
      <xdr:col>14</xdr:col>
      <xdr:colOff>9526</xdr:colOff>
      <xdr:row>19</xdr:row>
      <xdr:rowOff>152400</xdr:rowOff>
    </xdr:to>
    <xdr:graphicFrame macro="">
      <xdr:nvGraphicFramePr>
        <xdr:cNvPr id="1522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19051</xdr:colOff>
      <xdr:row>32</xdr:row>
      <xdr:rowOff>9525</xdr:rowOff>
    </xdr:from>
    <xdr:to>
      <xdr:col>14</xdr:col>
      <xdr:colOff>1</xdr:colOff>
      <xdr:row>50</xdr:row>
      <xdr:rowOff>142875</xdr:rowOff>
    </xdr:to>
    <xdr:graphicFrame macro="">
      <xdr:nvGraphicFramePr>
        <xdr:cNvPr id="1523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8:P31"/>
  <sheetViews>
    <sheetView workbookViewId="0">
      <selection activeCell="O30" sqref="O30"/>
    </sheetView>
  </sheetViews>
  <sheetFormatPr defaultRowHeight="12.75"/>
  <cols>
    <col min="1" max="1" width="13.28515625" bestFit="1" customWidth="1"/>
    <col min="2" max="14" width="10.28515625" bestFit="1" customWidth="1"/>
    <col min="15" max="15" width="11.28515625" bestFit="1" customWidth="1"/>
    <col min="16" max="16" width="12.85546875" bestFit="1" customWidth="1"/>
  </cols>
  <sheetData>
    <row r="28" spans="1:16">
      <c r="A28" s="24" t="s">
        <v>38</v>
      </c>
      <c r="B28" s="27">
        <v>2006</v>
      </c>
      <c r="C28" s="27">
        <v>2007</v>
      </c>
      <c r="D28" s="27">
        <v>2008</v>
      </c>
      <c r="E28" s="27">
        <v>2009</v>
      </c>
      <c r="F28" s="27">
        <v>2010</v>
      </c>
      <c r="G28" s="27">
        <v>2011</v>
      </c>
      <c r="H28" s="27">
        <v>2012</v>
      </c>
      <c r="I28" s="27">
        <v>2013</v>
      </c>
      <c r="J28" s="27">
        <v>2014</v>
      </c>
      <c r="K28" s="27">
        <v>2015</v>
      </c>
      <c r="L28" s="27">
        <v>2016</v>
      </c>
      <c r="M28" s="10">
        <v>2017</v>
      </c>
      <c r="N28" s="10">
        <v>2018</v>
      </c>
      <c r="O28" s="10" t="s">
        <v>43</v>
      </c>
    </row>
    <row r="29" spans="1:16">
      <c r="A29" s="23" t="s">
        <v>15</v>
      </c>
      <c r="B29" s="22">
        <v>5392086</v>
      </c>
      <c r="C29" s="22">
        <v>6747827</v>
      </c>
      <c r="D29" s="22">
        <v>5610385</v>
      </c>
      <c r="E29" s="22">
        <v>5235885</v>
      </c>
      <c r="F29" s="22">
        <v>5604295</v>
      </c>
      <c r="G29" s="22">
        <v>5198492</v>
      </c>
      <c r="H29" s="22">
        <v>5811675</v>
      </c>
      <c r="I29" s="22">
        <v>5826098</v>
      </c>
      <c r="J29" s="22">
        <v>6498218</v>
      </c>
      <c r="K29" s="22">
        <v>6110525</v>
      </c>
      <c r="L29" s="22">
        <v>6277387</v>
      </c>
      <c r="M29" s="22">
        <v>7103364</v>
      </c>
      <c r="N29" s="37">
        <v>6517453</v>
      </c>
      <c r="O29" s="37">
        <v>993686</v>
      </c>
      <c r="P29" s="30"/>
    </row>
    <row r="30" spans="1:16">
      <c r="A30" s="81" t="s">
        <v>45</v>
      </c>
      <c r="B30" s="1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2"/>
      <c r="P30" s="100"/>
    </row>
    <row r="31" spans="1:16">
      <c r="A31" s="3" t="s">
        <v>39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9:P250"/>
  <sheetViews>
    <sheetView showGridLines="0" topLeftCell="A217" workbookViewId="0">
      <selection activeCell="C240" sqref="C240"/>
    </sheetView>
  </sheetViews>
  <sheetFormatPr defaultRowHeight="12.75"/>
  <cols>
    <col min="1" max="1" width="9.85546875" bestFit="1" customWidth="1"/>
    <col min="3" max="3" width="10.28515625" bestFit="1" customWidth="1"/>
    <col min="6" max="6" width="11.28515625" bestFit="1" customWidth="1"/>
    <col min="8" max="8" width="11.28515625" bestFit="1" customWidth="1"/>
    <col min="9" max="9" width="10.28515625" bestFit="1" customWidth="1"/>
    <col min="13" max="14" width="10.28515625" bestFit="1" customWidth="1"/>
    <col min="15" max="15" width="12.85546875" bestFit="1" customWidth="1"/>
    <col min="17" max="17" width="11.28515625" bestFit="1" customWidth="1"/>
  </cols>
  <sheetData>
    <row r="19" spans="1:15" ht="13.5" thickBot="1"/>
    <row r="20" spans="1:15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2"/>
    </row>
    <row r="21" spans="1:15">
      <c r="A21" s="147" t="s">
        <v>14</v>
      </c>
      <c r="B21" s="154" t="s">
        <v>0</v>
      </c>
      <c r="C21" s="154" t="s">
        <v>1</v>
      </c>
      <c r="D21" s="154" t="s">
        <v>2</v>
      </c>
      <c r="E21" s="154" t="s">
        <v>3</v>
      </c>
      <c r="F21" s="154" t="s">
        <v>4</v>
      </c>
      <c r="G21" s="154" t="s">
        <v>5</v>
      </c>
      <c r="H21" s="154" t="s">
        <v>6</v>
      </c>
      <c r="I21" s="154" t="s">
        <v>7</v>
      </c>
      <c r="J21" s="154" t="s">
        <v>8</v>
      </c>
      <c r="K21" s="154" t="s">
        <v>9</v>
      </c>
      <c r="L21" s="154" t="s">
        <v>10</v>
      </c>
      <c r="M21" s="154" t="s">
        <v>11</v>
      </c>
      <c r="N21" s="148" t="s">
        <v>15</v>
      </c>
    </row>
    <row r="22" spans="1:15">
      <c r="A22" s="151">
        <v>2019</v>
      </c>
      <c r="B22" s="29">
        <f>B177+B208+B239</f>
        <v>448520</v>
      </c>
      <c r="C22" s="29">
        <f t="shared" ref="C22:M22" si="0">C177+C208+C239</f>
        <v>333018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  <c r="N22" s="155">
        <f>SUM(B22:M22)</f>
        <v>781538</v>
      </c>
    </row>
    <row r="23" spans="1:15">
      <c r="A23" s="151">
        <v>2018</v>
      </c>
      <c r="B23" s="29">
        <f t="shared" ref="B23:B32" si="1">B240+B209+B178</f>
        <v>366251</v>
      </c>
      <c r="C23" s="29">
        <f t="shared" ref="C23:M23" si="2">C240+C209+C178</f>
        <v>288076</v>
      </c>
      <c r="D23" s="29">
        <f t="shared" si="2"/>
        <v>365281</v>
      </c>
      <c r="E23" s="29">
        <f t="shared" si="2"/>
        <v>454127</v>
      </c>
      <c r="F23" s="29">
        <f t="shared" si="2"/>
        <v>355719</v>
      </c>
      <c r="G23" s="29">
        <f t="shared" si="2"/>
        <v>371166</v>
      </c>
      <c r="H23" s="29">
        <f t="shared" si="2"/>
        <v>403878</v>
      </c>
      <c r="I23" s="29">
        <f t="shared" si="2"/>
        <v>457680</v>
      </c>
      <c r="J23" s="29">
        <f t="shared" si="2"/>
        <v>372887</v>
      </c>
      <c r="K23" s="29">
        <f t="shared" si="2"/>
        <v>371025</v>
      </c>
      <c r="L23" s="29">
        <f t="shared" si="2"/>
        <v>383616</v>
      </c>
      <c r="M23" s="29">
        <f t="shared" si="2"/>
        <v>447755</v>
      </c>
      <c r="N23" s="155">
        <f>SUM(B23:M23)</f>
        <v>4637461</v>
      </c>
    </row>
    <row r="24" spans="1:15">
      <c r="A24" s="151">
        <v>2017</v>
      </c>
      <c r="B24" s="29">
        <f t="shared" si="1"/>
        <v>359274</v>
      </c>
      <c r="C24" s="29">
        <f t="shared" ref="C24:M24" si="3">C241+C210+C179</f>
        <v>342053</v>
      </c>
      <c r="D24" s="29">
        <f t="shared" si="3"/>
        <v>384873</v>
      </c>
      <c r="E24" s="29">
        <f t="shared" si="3"/>
        <v>397652</v>
      </c>
      <c r="F24" s="29">
        <f t="shared" si="3"/>
        <v>426693</v>
      </c>
      <c r="G24" s="29">
        <f t="shared" si="3"/>
        <v>454674</v>
      </c>
      <c r="H24" s="29">
        <f t="shared" si="3"/>
        <v>508762</v>
      </c>
      <c r="I24" s="29">
        <f t="shared" si="3"/>
        <v>485086</v>
      </c>
      <c r="J24" s="29">
        <f t="shared" si="3"/>
        <v>462220</v>
      </c>
      <c r="K24" s="29">
        <f t="shared" si="3"/>
        <v>368554</v>
      </c>
      <c r="L24" s="29">
        <f t="shared" si="3"/>
        <v>408666</v>
      </c>
      <c r="M24" s="29">
        <f t="shared" si="3"/>
        <v>467828</v>
      </c>
      <c r="N24" s="155">
        <v>5066335</v>
      </c>
    </row>
    <row r="25" spans="1:15">
      <c r="A25" s="151">
        <v>2016</v>
      </c>
      <c r="B25" s="28">
        <f t="shared" si="1"/>
        <v>504908</v>
      </c>
      <c r="C25" s="28">
        <f t="shared" ref="C25:M25" si="4">C242+C211+C180</f>
        <v>297054</v>
      </c>
      <c r="D25" s="28">
        <f t="shared" si="4"/>
        <v>363114</v>
      </c>
      <c r="E25" s="28">
        <f t="shared" si="4"/>
        <v>387216</v>
      </c>
      <c r="F25" s="28">
        <f t="shared" si="4"/>
        <v>396056</v>
      </c>
      <c r="G25" s="28">
        <f t="shared" si="4"/>
        <v>350203</v>
      </c>
      <c r="H25" s="28">
        <f t="shared" si="4"/>
        <v>427018</v>
      </c>
      <c r="I25" s="28">
        <f t="shared" si="4"/>
        <v>412199</v>
      </c>
      <c r="J25" s="28">
        <f t="shared" si="4"/>
        <v>461371</v>
      </c>
      <c r="K25" s="28">
        <f t="shared" si="4"/>
        <v>369272</v>
      </c>
      <c r="L25" s="28">
        <f t="shared" si="4"/>
        <v>298611</v>
      </c>
      <c r="M25" s="28">
        <f t="shared" si="4"/>
        <v>249100</v>
      </c>
      <c r="N25" s="155">
        <f t="shared" ref="N25:N32" si="5">SUM(B25:M25)</f>
        <v>4516122</v>
      </c>
    </row>
    <row r="26" spans="1:15">
      <c r="A26" s="152">
        <v>2015</v>
      </c>
      <c r="B26" s="38">
        <f t="shared" si="1"/>
        <v>320101</v>
      </c>
      <c r="C26" s="38">
        <f t="shared" ref="C26:M26" si="6">C243+C212+C181</f>
        <v>327347</v>
      </c>
      <c r="D26" s="38">
        <f t="shared" si="6"/>
        <v>426041</v>
      </c>
      <c r="E26" s="38">
        <f t="shared" si="6"/>
        <v>378179</v>
      </c>
      <c r="F26" s="38">
        <f t="shared" si="6"/>
        <v>319550</v>
      </c>
      <c r="G26" s="38">
        <f t="shared" si="6"/>
        <v>272856</v>
      </c>
      <c r="H26" s="38">
        <f t="shared" si="6"/>
        <v>294646</v>
      </c>
      <c r="I26" s="38">
        <f t="shared" si="6"/>
        <v>422746</v>
      </c>
      <c r="J26" s="38">
        <f t="shared" si="6"/>
        <v>492193</v>
      </c>
      <c r="K26" s="38">
        <f t="shared" si="6"/>
        <v>386423</v>
      </c>
      <c r="L26" s="38">
        <f t="shared" si="6"/>
        <v>402109</v>
      </c>
      <c r="M26" s="38">
        <f t="shared" si="6"/>
        <v>358883</v>
      </c>
      <c r="N26" s="156">
        <f t="shared" si="5"/>
        <v>4401074</v>
      </c>
    </row>
    <row r="27" spans="1:15">
      <c r="A27" s="151">
        <v>2014</v>
      </c>
      <c r="B27" s="38">
        <f t="shared" si="1"/>
        <v>451595</v>
      </c>
      <c r="C27" s="38">
        <f t="shared" ref="C27:M27" si="7">C244+C213+C182</f>
        <v>380016</v>
      </c>
      <c r="D27" s="38">
        <f t="shared" si="7"/>
        <v>480183</v>
      </c>
      <c r="E27" s="38">
        <f t="shared" si="7"/>
        <v>320367</v>
      </c>
      <c r="F27" s="38">
        <f t="shared" si="7"/>
        <v>411995</v>
      </c>
      <c r="G27" s="38">
        <f t="shared" si="7"/>
        <v>372785</v>
      </c>
      <c r="H27" s="38">
        <f t="shared" si="7"/>
        <v>361175</v>
      </c>
      <c r="I27" s="38">
        <f t="shared" si="7"/>
        <v>404930</v>
      </c>
      <c r="J27" s="38">
        <f t="shared" si="7"/>
        <v>455731</v>
      </c>
      <c r="K27" s="38">
        <f t="shared" si="7"/>
        <v>360743</v>
      </c>
      <c r="L27" s="38">
        <f t="shared" si="7"/>
        <v>386503</v>
      </c>
      <c r="M27" s="38">
        <f t="shared" si="7"/>
        <v>274872</v>
      </c>
      <c r="N27" s="156">
        <f t="shared" si="5"/>
        <v>4660895</v>
      </c>
    </row>
    <row r="28" spans="1:15" s="17" customFormat="1">
      <c r="A28" s="151">
        <v>2013</v>
      </c>
      <c r="B28" s="38">
        <f t="shared" si="1"/>
        <v>283047</v>
      </c>
      <c r="C28" s="38">
        <f t="shared" ref="C28:M28" si="8">C245+C214+C183</f>
        <v>257708</v>
      </c>
      <c r="D28" s="38">
        <f t="shared" si="8"/>
        <v>322744</v>
      </c>
      <c r="E28" s="38">
        <f t="shared" si="8"/>
        <v>336690</v>
      </c>
      <c r="F28" s="38">
        <f t="shared" si="8"/>
        <v>430711</v>
      </c>
      <c r="G28" s="38">
        <f t="shared" si="8"/>
        <v>375592</v>
      </c>
      <c r="H28" s="38">
        <f t="shared" si="8"/>
        <v>506150</v>
      </c>
      <c r="I28" s="38">
        <f t="shared" si="8"/>
        <v>456051</v>
      </c>
      <c r="J28" s="38">
        <f t="shared" si="8"/>
        <v>353019</v>
      </c>
      <c r="K28" s="38">
        <f t="shared" si="8"/>
        <v>263165</v>
      </c>
      <c r="L28" s="38">
        <f t="shared" si="8"/>
        <v>300329</v>
      </c>
      <c r="M28" s="38">
        <f t="shared" si="8"/>
        <v>329773</v>
      </c>
      <c r="N28" s="156">
        <f t="shared" si="5"/>
        <v>4214979</v>
      </c>
    </row>
    <row r="29" spans="1:15">
      <c r="A29" s="151">
        <v>2012</v>
      </c>
      <c r="B29" s="28">
        <f t="shared" si="1"/>
        <v>339429</v>
      </c>
      <c r="C29" s="28">
        <f t="shared" ref="C29:M29" si="9">C246+C215+C184</f>
        <v>325780</v>
      </c>
      <c r="D29" s="28">
        <f t="shared" si="9"/>
        <v>385230</v>
      </c>
      <c r="E29" s="28">
        <f t="shared" si="9"/>
        <v>335893</v>
      </c>
      <c r="F29" s="28">
        <f t="shared" si="9"/>
        <v>246676</v>
      </c>
      <c r="G29" s="28">
        <f t="shared" si="9"/>
        <v>361616</v>
      </c>
      <c r="H29" s="28">
        <f t="shared" si="9"/>
        <v>349842</v>
      </c>
      <c r="I29" s="28">
        <f t="shared" si="9"/>
        <v>394344</v>
      </c>
      <c r="J29" s="28">
        <f t="shared" si="9"/>
        <v>381516</v>
      </c>
      <c r="K29" s="28">
        <f t="shared" si="9"/>
        <v>375360</v>
      </c>
      <c r="L29" s="28">
        <f t="shared" si="9"/>
        <v>238304</v>
      </c>
      <c r="M29" s="28">
        <f t="shared" si="9"/>
        <v>374416</v>
      </c>
      <c r="N29" s="155">
        <f t="shared" si="5"/>
        <v>4108406</v>
      </c>
      <c r="O29" s="11"/>
    </row>
    <row r="30" spans="1:15">
      <c r="A30" s="151">
        <v>2011</v>
      </c>
      <c r="B30" s="12">
        <f t="shared" si="1"/>
        <v>213209</v>
      </c>
      <c r="C30" s="12">
        <f t="shared" ref="C30:M30" si="10">C247+C216+C185</f>
        <v>182338</v>
      </c>
      <c r="D30" s="12">
        <f t="shared" si="10"/>
        <v>241163</v>
      </c>
      <c r="E30" s="12">
        <f t="shared" si="10"/>
        <v>307204</v>
      </c>
      <c r="F30" s="12">
        <f t="shared" si="10"/>
        <v>288640</v>
      </c>
      <c r="G30" s="12">
        <f t="shared" si="10"/>
        <v>278179</v>
      </c>
      <c r="H30" s="12">
        <f t="shared" si="10"/>
        <v>377848</v>
      </c>
      <c r="I30" s="12">
        <f t="shared" si="10"/>
        <v>267959</v>
      </c>
      <c r="J30" s="12">
        <f t="shared" si="10"/>
        <v>366149</v>
      </c>
      <c r="K30" s="12">
        <f t="shared" si="10"/>
        <v>340898</v>
      </c>
      <c r="L30" s="12">
        <f t="shared" si="10"/>
        <v>356935</v>
      </c>
      <c r="M30" s="12">
        <f t="shared" si="10"/>
        <v>196642</v>
      </c>
      <c r="N30" s="157">
        <f t="shared" si="5"/>
        <v>3417164</v>
      </c>
      <c r="O30" s="11"/>
    </row>
    <row r="31" spans="1:15">
      <c r="A31" s="151">
        <v>2010</v>
      </c>
      <c r="B31" s="12">
        <f t="shared" si="1"/>
        <v>378690</v>
      </c>
      <c r="C31" s="12">
        <f t="shared" ref="C31:M31" si="11">C248+C217+C186</f>
        <v>343885</v>
      </c>
      <c r="D31" s="12">
        <f t="shared" si="11"/>
        <v>356530</v>
      </c>
      <c r="E31" s="12">
        <f t="shared" si="11"/>
        <v>356204</v>
      </c>
      <c r="F31" s="12">
        <f t="shared" si="11"/>
        <v>407544</v>
      </c>
      <c r="G31" s="12">
        <f t="shared" si="11"/>
        <v>298120</v>
      </c>
      <c r="H31" s="12">
        <f t="shared" si="11"/>
        <v>270496</v>
      </c>
      <c r="I31" s="12">
        <f t="shared" si="11"/>
        <v>254979</v>
      </c>
      <c r="J31" s="12">
        <f t="shared" si="11"/>
        <v>362793</v>
      </c>
      <c r="K31" s="12">
        <f t="shared" si="11"/>
        <v>343350</v>
      </c>
      <c r="L31" s="12">
        <f t="shared" si="11"/>
        <v>250334</v>
      </c>
      <c r="M31" s="12">
        <f t="shared" si="11"/>
        <v>172436</v>
      </c>
      <c r="N31" s="157">
        <f t="shared" si="5"/>
        <v>3795361</v>
      </c>
      <c r="O31" s="11"/>
    </row>
    <row r="32" spans="1:15">
      <c r="A32" s="153">
        <v>2009</v>
      </c>
      <c r="B32" s="150">
        <f t="shared" si="1"/>
        <v>205976</v>
      </c>
      <c r="C32" s="150">
        <f t="shared" ref="C32:M32" si="12">C249+C218+C187</f>
        <v>195443</v>
      </c>
      <c r="D32" s="150">
        <f t="shared" si="12"/>
        <v>387103</v>
      </c>
      <c r="E32" s="150">
        <f t="shared" si="12"/>
        <v>343796</v>
      </c>
      <c r="F32" s="150">
        <f t="shared" si="12"/>
        <v>291967</v>
      </c>
      <c r="G32" s="150">
        <f t="shared" si="12"/>
        <v>338064</v>
      </c>
      <c r="H32" s="150">
        <f t="shared" si="12"/>
        <v>435913</v>
      </c>
      <c r="I32" s="150">
        <f t="shared" si="12"/>
        <v>313813</v>
      </c>
      <c r="J32" s="150">
        <f t="shared" si="12"/>
        <v>326664</v>
      </c>
      <c r="K32" s="150">
        <f t="shared" si="12"/>
        <v>399021</v>
      </c>
      <c r="L32" s="150">
        <f t="shared" si="12"/>
        <v>293145</v>
      </c>
      <c r="M32" s="150">
        <f t="shared" si="12"/>
        <v>314549</v>
      </c>
      <c r="N32" s="158">
        <f t="shared" si="5"/>
        <v>3845454</v>
      </c>
      <c r="O32" s="11"/>
    </row>
    <row r="33" spans="1:14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</row>
    <row r="49" spans="1:16">
      <c r="P49" s="13"/>
    </row>
    <row r="52" spans="1:16">
      <c r="A52" s="147" t="s">
        <v>14</v>
      </c>
      <c r="B52" s="154" t="s">
        <v>0</v>
      </c>
      <c r="C52" s="154" t="s">
        <v>1</v>
      </c>
      <c r="D52" s="154" t="s">
        <v>2</v>
      </c>
      <c r="E52" s="154" t="s">
        <v>3</v>
      </c>
      <c r="F52" s="154" t="s">
        <v>4</v>
      </c>
      <c r="G52" s="154" t="s">
        <v>5</v>
      </c>
      <c r="H52" s="154" t="s">
        <v>6</v>
      </c>
      <c r="I52" s="154" t="s">
        <v>7</v>
      </c>
      <c r="J52" s="154" t="s">
        <v>8</v>
      </c>
      <c r="K52" s="154" t="s">
        <v>9</v>
      </c>
      <c r="L52" s="154" t="s">
        <v>10</v>
      </c>
      <c r="M52" s="154" t="s">
        <v>11</v>
      </c>
      <c r="N52" s="148" t="s">
        <v>15</v>
      </c>
    </row>
    <row r="53" spans="1:16">
      <c r="A53" s="151">
        <v>2019</v>
      </c>
      <c r="B53" s="29">
        <f>B85+B116+B147</f>
        <v>126558</v>
      </c>
      <c r="C53" s="29">
        <f t="shared" ref="C53:M53" si="13">C85+C116+C147</f>
        <v>85590</v>
      </c>
      <c r="D53" s="29">
        <f t="shared" si="13"/>
        <v>0</v>
      </c>
      <c r="E53" s="29">
        <f t="shared" si="13"/>
        <v>0</v>
      </c>
      <c r="F53" s="29">
        <f t="shared" si="13"/>
        <v>0</v>
      </c>
      <c r="G53" s="29">
        <f t="shared" si="13"/>
        <v>0</v>
      </c>
      <c r="H53" s="29">
        <f t="shared" si="13"/>
        <v>0</v>
      </c>
      <c r="I53" s="29">
        <f t="shared" si="13"/>
        <v>0</v>
      </c>
      <c r="J53" s="29">
        <f t="shared" si="13"/>
        <v>0</v>
      </c>
      <c r="K53" s="29">
        <f t="shared" si="13"/>
        <v>0</v>
      </c>
      <c r="L53" s="29">
        <f t="shared" si="13"/>
        <v>0</v>
      </c>
      <c r="M53" s="29">
        <f t="shared" si="13"/>
        <v>0</v>
      </c>
      <c r="N53" s="155">
        <f t="shared" ref="N53:N63" si="14">SUM(B53:M53)</f>
        <v>212148</v>
      </c>
    </row>
    <row r="54" spans="1:16">
      <c r="A54" s="151">
        <v>2018</v>
      </c>
      <c r="B54" s="29">
        <f>B85+B117+B148</f>
        <v>85932</v>
      </c>
      <c r="C54" s="29">
        <f t="shared" ref="C54:M54" si="15">C85+C117+C148</f>
        <v>92095</v>
      </c>
      <c r="D54" s="29">
        <f t="shared" si="15"/>
        <v>40554</v>
      </c>
      <c r="E54" s="29">
        <f t="shared" si="15"/>
        <v>88439</v>
      </c>
      <c r="F54" s="29">
        <f t="shared" si="15"/>
        <v>89505</v>
      </c>
      <c r="G54" s="29">
        <f t="shared" si="15"/>
        <v>154435</v>
      </c>
      <c r="H54" s="29">
        <f t="shared" si="15"/>
        <v>136697</v>
      </c>
      <c r="I54" s="29">
        <f t="shared" si="15"/>
        <v>142475</v>
      </c>
      <c r="J54" s="29">
        <f t="shared" si="15"/>
        <v>108909</v>
      </c>
      <c r="K54" s="29">
        <f t="shared" si="15"/>
        <v>142881</v>
      </c>
      <c r="L54" s="29">
        <f t="shared" si="15"/>
        <v>115285</v>
      </c>
      <c r="M54" s="29">
        <f t="shared" si="15"/>
        <v>146921</v>
      </c>
      <c r="N54" s="155">
        <f t="shared" si="14"/>
        <v>1344128</v>
      </c>
    </row>
    <row r="55" spans="1:16">
      <c r="A55" s="151">
        <v>2017</v>
      </c>
      <c r="B55" s="29">
        <f t="shared" ref="B55:M55" si="16">B87+B118+B149</f>
        <v>135552</v>
      </c>
      <c r="C55" s="29">
        <f t="shared" si="16"/>
        <v>126382</v>
      </c>
      <c r="D55" s="29">
        <f t="shared" si="16"/>
        <v>100230</v>
      </c>
      <c r="E55" s="29">
        <f t="shared" si="16"/>
        <v>122840</v>
      </c>
      <c r="F55" s="29">
        <f t="shared" si="16"/>
        <v>144168</v>
      </c>
      <c r="G55" s="29">
        <f t="shared" si="16"/>
        <v>205366</v>
      </c>
      <c r="H55" s="29">
        <f t="shared" si="16"/>
        <v>168523</v>
      </c>
      <c r="I55" s="29">
        <f t="shared" si="16"/>
        <v>264012</v>
      </c>
      <c r="J55" s="29">
        <f t="shared" si="16"/>
        <v>133578</v>
      </c>
      <c r="K55" s="29">
        <f t="shared" si="16"/>
        <v>259124</v>
      </c>
      <c r="L55" s="29">
        <f t="shared" si="16"/>
        <v>174595</v>
      </c>
      <c r="M55" s="29">
        <f t="shared" si="16"/>
        <v>202659</v>
      </c>
      <c r="N55" s="155">
        <f t="shared" si="14"/>
        <v>2037029</v>
      </c>
    </row>
    <row r="56" spans="1:16">
      <c r="A56" s="151">
        <v>2016</v>
      </c>
      <c r="B56" s="38">
        <f t="shared" ref="B56:M56" si="17">B88+B119+B150</f>
        <v>73379</v>
      </c>
      <c r="C56" s="38">
        <f t="shared" si="17"/>
        <v>61298</v>
      </c>
      <c r="D56" s="38">
        <f t="shared" si="17"/>
        <v>117702</v>
      </c>
      <c r="E56" s="38">
        <f t="shared" si="17"/>
        <v>155000</v>
      </c>
      <c r="F56" s="38">
        <f t="shared" si="17"/>
        <v>173097</v>
      </c>
      <c r="G56" s="38">
        <f t="shared" si="17"/>
        <v>173255</v>
      </c>
      <c r="H56" s="38">
        <f t="shared" si="17"/>
        <v>173351</v>
      </c>
      <c r="I56" s="38">
        <f t="shared" si="17"/>
        <v>184004</v>
      </c>
      <c r="J56" s="38">
        <f t="shared" si="17"/>
        <v>193368</v>
      </c>
      <c r="K56" s="38">
        <f t="shared" si="17"/>
        <v>149174</v>
      </c>
      <c r="L56" s="38">
        <f t="shared" si="17"/>
        <v>166797</v>
      </c>
      <c r="M56" s="38">
        <f t="shared" si="17"/>
        <v>140840</v>
      </c>
      <c r="N56" s="156">
        <f t="shared" si="14"/>
        <v>1761265</v>
      </c>
    </row>
    <row r="57" spans="1:16">
      <c r="A57" s="151">
        <v>2015</v>
      </c>
      <c r="B57" s="38">
        <f t="shared" ref="B57:M57" si="18">B89+B120+B151</f>
        <v>206729</v>
      </c>
      <c r="C57" s="38">
        <f t="shared" si="18"/>
        <v>92571</v>
      </c>
      <c r="D57" s="38">
        <f t="shared" si="18"/>
        <v>94309</v>
      </c>
      <c r="E57" s="38">
        <f t="shared" si="18"/>
        <v>138014</v>
      </c>
      <c r="F57" s="38">
        <f t="shared" si="18"/>
        <v>164118</v>
      </c>
      <c r="G57" s="38">
        <f t="shared" si="18"/>
        <v>170476</v>
      </c>
      <c r="H57" s="38">
        <f t="shared" si="18"/>
        <v>144821</v>
      </c>
      <c r="I57" s="38">
        <f t="shared" si="18"/>
        <v>166778</v>
      </c>
      <c r="J57" s="38">
        <f t="shared" si="18"/>
        <v>180184</v>
      </c>
      <c r="K57" s="38">
        <f t="shared" si="18"/>
        <v>73978</v>
      </c>
      <c r="L57" s="38">
        <f t="shared" si="18"/>
        <v>147625</v>
      </c>
      <c r="M57" s="38">
        <f t="shared" si="18"/>
        <v>129848</v>
      </c>
      <c r="N57" s="156">
        <f t="shared" si="14"/>
        <v>1709451</v>
      </c>
    </row>
    <row r="58" spans="1:16">
      <c r="A58" s="151">
        <v>2014</v>
      </c>
      <c r="B58" s="38">
        <f t="shared" ref="B58:M58" si="19">B90+B121+B152</f>
        <v>146437</v>
      </c>
      <c r="C58" s="38">
        <f t="shared" si="19"/>
        <v>193544</v>
      </c>
      <c r="D58" s="38">
        <f t="shared" si="19"/>
        <v>175517</v>
      </c>
      <c r="E58" s="38">
        <f t="shared" si="19"/>
        <v>166107</v>
      </c>
      <c r="F58" s="38">
        <f t="shared" si="19"/>
        <v>169613</v>
      </c>
      <c r="G58" s="38">
        <f t="shared" si="19"/>
        <v>151042</v>
      </c>
      <c r="H58" s="38">
        <f t="shared" si="19"/>
        <v>130300</v>
      </c>
      <c r="I58" s="38">
        <f t="shared" si="19"/>
        <v>134157</v>
      </c>
      <c r="J58" s="38">
        <f t="shared" si="19"/>
        <v>114078</v>
      </c>
      <c r="K58" s="38">
        <f t="shared" si="19"/>
        <v>189747</v>
      </c>
      <c r="L58" s="38">
        <f t="shared" si="19"/>
        <v>121035</v>
      </c>
      <c r="M58" s="38">
        <f t="shared" si="19"/>
        <v>145746</v>
      </c>
      <c r="N58" s="156">
        <f t="shared" si="14"/>
        <v>1837323</v>
      </c>
    </row>
    <row r="59" spans="1:16">
      <c r="A59" s="151">
        <v>2013</v>
      </c>
      <c r="B59" s="38">
        <f t="shared" ref="B59:M59" si="20">B91+B122+B153</f>
        <v>142931</v>
      </c>
      <c r="C59" s="38">
        <f t="shared" si="20"/>
        <v>92692</v>
      </c>
      <c r="D59" s="38">
        <f t="shared" si="20"/>
        <v>128754</v>
      </c>
      <c r="E59" s="38">
        <f t="shared" si="20"/>
        <v>138552</v>
      </c>
      <c r="F59" s="38">
        <f t="shared" si="20"/>
        <v>150625</v>
      </c>
      <c r="G59" s="38">
        <f t="shared" si="20"/>
        <v>117172</v>
      </c>
      <c r="H59" s="38">
        <f t="shared" si="20"/>
        <v>126685</v>
      </c>
      <c r="I59" s="38">
        <f t="shared" si="20"/>
        <v>83541</v>
      </c>
      <c r="J59" s="38">
        <f t="shared" si="20"/>
        <v>152962</v>
      </c>
      <c r="K59" s="38">
        <f t="shared" si="20"/>
        <v>164059</v>
      </c>
      <c r="L59" s="38">
        <f t="shared" si="20"/>
        <v>135853</v>
      </c>
      <c r="M59" s="38">
        <f t="shared" si="20"/>
        <v>177296</v>
      </c>
      <c r="N59" s="156">
        <f t="shared" si="14"/>
        <v>1611122</v>
      </c>
      <c r="O59" s="11"/>
    </row>
    <row r="60" spans="1:16">
      <c r="A60" s="151">
        <v>2012</v>
      </c>
      <c r="B60" s="34">
        <f t="shared" ref="B60:M60" si="21">B92+B123+B154</f>
        <v>88700</v>
      </c>
      <c r="C60" s="34">
        <f t="shared" si="21"/>
        <v>62604</v>
      </c>
      <c r="D60" s="34">
        <f t="shared" si="21"/>
        <v>64770</v>
      </c>
      <c r="E60" s="34">
        <f t="shared" si="21"/>
        <v>90786</v>
      </c>
      <c r="F60" s="34">
        <f t="shared" si="21"/>
        <v>157206</v>
      </c>
      <c r="G60" s="34">
        <f t="shared" si="21"/>
        <v>228119</v>
      </c>
      <c r="H60" s="34">
        <f t="shared" si="21"/>
        <v>190080</v>
      </c>
      <c r="I60" s="34">
        <f t="shared" si="21"/>
        <v>117166</v>
      </c>
      <c r="J60" s="34">
        <f t="shared" si="21"/>
        <v>205876</v>
      </c>
      <c r="K60" s="34">
        <f t="shared" si="21"/>
        <v>222254</v>
      </c>
      <c r="L60" s="34">
        <f t="shared" si="21"/>
        <v>160458</v>
      </c>
      <c r="M60" s="34">
        <f t="shared" si="21"/>
        <v>115250</v>
      </c>
      <c r="N60" s="160">
        <f t="shared" si="14"/>
        <v>1703269</v>
      </c>
      <c r="O60" s="11"/>
    </row>
    <row r="61" spans="1:16">
      <c r="A61" s="151">
        <v>2011</v>
      </c>
      <c r="B61" s="34">
        <f t="shared" ref="B61:M61" si="22">B93+B124+B155</f>
        <v>222735</v>
      </c>
      <c r="C61" s="34">
        <f t="shared" si="22"/>
        <v>101732</v>
      </c>
      <c r="D61" s="34">
        <f t="shared" si="22"/>
        <v>153194</v>
      </c>
      <c r="E61" s="34">
        <f t="shared" si="22"/>
        <v>125461</v>
      </c>
      <c r="F61" s="34">
        <f t="shared" si="22"/>
        <v>142875</v>
      </c>
      <c r="G61" s="34">
        <f t="shared" si="22"/>
        <v>158767</v>
      </c>
      <c r="H61" s="34">
        <f t="shared" si="22"/>
        <v>193006</v>
      </c>
      <c r="I61" s="34">
        <f t="shared" si="22"/>
        <v>167871</v>
      </c>
      <c r="J61" s="34">
        <f t="shared" si="22"/>
        <v>150698</v>
      </c>
      <c r="K61" s="34">
        <f t="shared" si="22"/>
        <v>144389</v>
      </c>
      <c r="L61" s="34">
        <f t="shared" si="22"/>
        <v>126463</v>
      </c>
      <c r="M61" s="34">
        <f t="shared" si="22"/>
        <v>93434</v>
      </c>
      <c r="N61" s="160">
        <f t="shared" si="14"/>
        <v>1780625</v>
      </c>
      <c r="O61" s="11"/>
    </row>
    <row r="62" spans="1:16">
      <c r="A62" s="151">
        <v>2010</v>
      </c>
      <c r="B62" s="69">
        <f t="shared" ref="B62:M62" si="23">B94+B125+B156</f>
        <v>89288</v>
      </c>
      <c r="C62" s="69">
        <f t="shared" si="23"/>
        <v>109899</v>
      </c>
      <c r="D62" s="69">
        <f t="shared" si="23"/>
        <v>133833</v>
      </c>
      <c r="E62" s="69">
        <f t="shared" si="23"/>
        <v>119530</v>
      </c>
      <c r="F62" s="69">
        <f t="shared" si="23"/>
        <v>149517</v>
      </c>
      <c r="G62" s="69">
        <f t="shared" si="23"/>
        <v>175887</v>
      </c>
      <c r="H62" s="69">
        <f t="shared" si="23"/>
        <v>118453</v>
      </c>
      <c r="I62" s="69">
        <f t="shared" si="23"/>
        <v>159426</v>
      </c>
      <c r="J62" s="69">
        <f t="shared" si="23"/>
        <v>189159</v>
      </c>
      <c r="K62" s="69">
        <f t="shared" si="23"/>
        <v>165648</v>
      </c>
      <c r="L62" s="69">
        <f t="shared" si="23"/>
        <v>166319</v>
      </c>
      <c r="M62" s="69">
        <f t="shared" si="23"/>
        <v>232011</v>
      </c>
      <c r="N62" s="160">
        <f t="shared" si="14"/>
        <v>1808970</v>
      </c>
      <c r="O62" s="11"/>
    </row>
    <row r="63" spans="1:16">
      <c r="A63" s="153">
        <v>2009</v>
      </c>
      <c r="B63" s="159">
        <f t="shared" ref="B63:M63" si="24">B95+B126+B157</f>
        <v>118980</v>
      </c>
      <c r="C63" s="159">
        <f t="shared" si="24"/>
        <v>79466</v>
      </c>
      <c r="D63" s="159">
        <f t="shared" si="24"/>
        <v>43898</v>
      </c>
      <c r="E63" s="159">
        <f t="shared" si="24"/>
        <v>80563</v>
      </c>
      <c r="F63" s="159">
        <f t="shared" si="24"/>
        <v>136745</v>
      </c>
      <c r="G63" s="159">
        <f t="shared" si="24"/>
        <v>132040</v>
      </c>
      <c r="H63" s="159">
        <f t="shared" si="24"/>
        <v>90921</v>
      </c>
      <c r="I63" s="159">
        <f t="shared" si="24"/>
        <v>146508</v>
      </c>
      <c r="J63" s="159">
        <f t="shared" si="24"/>
        <v>210020</v>
      </c>
      <c r="K63" s="159">
        <f t="shared" si="24"/>
        <v>142785</v>
      </c>
      <c r="L63" s="159">
        <f t="shared" si="24"/>
        <v>88794</v>
      </c>
      <c r="M63" s="159">
        <f t="shared" si="24"/>
        <v>119711</v>
      </c>
      <c r="N63" s="161">
        <f t="shared" si="14"/>
        <v>1390431</v>
      </c>
      <c r="O63" s="11"/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3" ht="15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</row>
    <row r="84" spans="1:14">
      <c r="A84" s="10" t="s">
        <v>14</v>
      </c>
      <c r="B84" s="162" t="s">
        <v>0</v>
      </c>
      <c r="C84" s="162" t="s">
        <v>1</v>
      </c>
      <c r="D84" s="162" t="s">
        <v>2</v>
      </c>
      <c r="E84" s="162" t="s">
        <v>3</v>
      </c>
      <c r="F84" s="162" t="s">
        <v>4</v>
      </c>
      <c r="G84" s="162" t="s">
        <v>5</v>
      </c>
      <c r="H84" s="162" t="s">
        <v>6</v>
      </c>
      <c r="I84" s="162" t="s">
        <v>7</v>
      </c>
      <c r="J84" s="162" t="s">
        <v>8</v>
      </c>
      <c r="K84" s="162" t="s">
        <v>9</v>
      </c>
      <c r="L84" s="162" t="s">
        <v>10</v>
      </c>
      <c r="M84" s="162" t="s">
        <v>11</v>
      </c>
      <c r="N84" s="149" t="s">
        <v>15</v>
      </c>
    </row>
    <row r="85" spans="1:14">
      <c r="A85" s="163">
        <v>2019</v>
      </c>
      <c r="B85" s="29">
        <v>33441</v>
      </c>
      <c r="C85" s="29">
        <v>33878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55">
        <f t="shared" ref="N85" si="25">SUM(B85:M85)</f>
        <v>67319</v>
      </c>
    </row>
    <row r="86" spans="1:14">
      <c r="A86" s="163">
        <v>2018</v>
      </c>
      <c r="B86" s="29">
        <v>67916</v>
      </c>
      <c r="C86" s="29">
        <v>0</v>
      </c>
      <c r="D86" s="29">
        <v>33970</v>
      </c>
      <c r="E86" s="29">
        <v>48127</v>
      </c>
      <c r="F86" s="29">
        <v>43437</v>
      </c>
      <c r="G86" s="29">
        <v>65831</v>
      </c>
      <c r="H86" s="29">
        <v>44320</v>
      </c>
      <c r="I86" s="29">
        <v>34415</v>
      </c>
      <c r="J86" s="29">
        <v>55530</v>
      </c>
      <c r="K86" s="29">
        <v>51968</v>
      </c>
      <c r="L86" s="29">
        <v>90274</v>
      </c>
      <c r="M86" s="29">
        <v>67395</v>
      </c>
      <c r="N86" s="155">
        <f t="shared" ref="N86" si="26">SUM(B86:M86)</f>
        <v>603183</v>
      </c>
    </row>
    <row r="87" spans="1:14">
      <c r="A87" s="163">
        <v>2017</v>
      </c>
      <c r="B87" s="29">
        <v>76071</v>
      </c>
      <c r="C87" s="29">
        <v>47772</v>
      </c>
      <c r="D87" s="29">
        <v>21790</v>
      </c>
      <c r="E87" s="29">
        <v>21758</v>
      </c>
      <c r="F87" s="29">
        <v>21757</v>
      </c>
      <c r="G87" s="29">
        <v>73230</v>
      </c>
      <c r="H87" s="29">
        <v>43615</v>
      </c>
      <c r="I87" s="29">
        <v>77519</v>
      </c>
      <c r="J87" s="29">
        <v>54315</v>
      </c>
      <c r="K87" s="29">
        <v>66935</v>
      </c>
      <c r="L87" s="29">
        <v>58616</v>
      </c>
      <c r="M87" s="29">
        <v>66054</v>
      </c>
      <c r="N87" s="155">
        <v>629432</v>
      </c>
    </row>
    <row r="88" spans="1:14">
      <c r="A88" s="163">
        <v>2016</v>
      </c>
      <c r="B88" s="28">
        <v>27191</v>
      </c>
      <c r="C88" s="28">
        <v>0</v>
      </c>
      <c r="D88" s="28">
        <v>82354</v>
      </c>
      <c r="E88" s="28">
        <v>43841</v>
      </c>
      <c r="F88" s="28">
        <v>88130</v>
      </c>
      <c r="G88" s="28">
        <v>57827</v>
      </c>
      <c r="H88" s="28">
        <v>57440</v>
      </c>
      <c r="I88" s="28">
        <v>29452</v>
      </c>
      <c r="J88" s="28">
        <v>55694</v>
      </c>
      <c r="K88" s="28">
        <v>59238</v>
      </c>
      <c r="L88" s="28">
        <v>55092</v>
      </c>
      <c r="M88" s="28">
        <v>84848</v>
      </c>
      <c r="N88" s="155">
        <f t="shared" ref="N88:N95" si="27">SUM(B88:M88)</f>
        <v>641107</v>
      </c>
    </row>
    <row r="89" spans="1:14">
      <c r="A89" s="163">
        <v>2015</v>
      </c>
      <c r="B89" s="28">
        <v>117835</v>
      </c>
      <c r="C89" s="28">
        <v>49242</v>
      </c>
      <c r="D89" s="28">
        <v>0</v>
      </c>
      <c r="E89" s="28">
        <v>0</v>
      </c>
      <c r="F89" s="28">
        <v>71992</v>
      </c>
      <c r="G89" s="28">
        <v>59552</v>
      </c>
      <c r="H89" s="28">
        <v>40804</v>
      </c>
      <c r="I89" s="28">
        <v>76566</v>
      </c>
      <c r="J89" s="28">
        <v>80394</v>
      </c>
      <c r="K89" s="28">
        <v>11461</v>
      </c>
      <c r="L89" s="28">
        <v>55129</v>
      </c>
      <c r="M89" s="28">
        <v>72048</v>
      </c>
      <c r="N89" s="155">
        <f t="shared" si="27"/>
        <v>635023</v>
      </c>
    </row>
    <row r="90" spans="1:14">
      <c r="A90" s="163">
        <v>2014</v>
      </c>
      <c r="B90" s="28">
        <v>78749</v>
      </c>
      <c r="C90" s="28">
        <v>117710</v>
      </c>
      <c r="D90" s="28">
        <v>82197</v>
      </c>
      <c r="E90" s="28">
        <v>81541</v>
      </c>
      <c r="F90" s="28">
        <v>67618</v>
      </c>
      <c r="G90" s="28">
        <v>88755</v>
      </c>
      <c r="H90" s="28">
        <v>75289</v>
      </c>
      <c r="I90" s="28">
        <v>89691</v>
      </c>
      <c r="J90" s="28">
        <v>45890</v>
      </c>
      <c r="K90" s="28">
        <v>106466</v>
      </c>
      <c r="L90" s="28">
        <v>48344</v>
      </c>
      <c r="M90" s="28">
        <v>97955</v>
      </c>
      <c r="N90" s="155">
        <f t="shared" si="27"/>
        <v>980205</v>
      </c>
    </row>
    <row r="91" spans="1:14">
      <c r="A91" s="163">
        <v>2013</v>
      </c>
      <c r="B91" s="28">
        <v>57852</v>
      </c>
      <c r="C91" s="28">
        <v>5002</v>
      </c>
      <c r="D91" s="28">
        <v>0</v>
      </c>
      <c r="E91" s="28">
        <v>37740</v>
      </c>
      <c r="F91" s="28">
        <v>42497</v>
      </c>
      <c r="G91" s="28">
        <v>65547</v>
      </c>
      <c r="H91" s="28">
        <v>42172</v>
      </c>
      <c r="I91" s="28">
        <v>36399</v>
      </c>
      <c r="J91" s="28">
        <v>67667</v>
      </c>
      <c r="K91" s="28">
        <v>84598</v>
      </c>
      <c r="L91" s="28">
        <v>59981</v>
      </c>
      <c r="M91" s="28">
        <v>86608</v>
      </c>
      <c r="N91" s="155">
        <f t="shared" si="27"/>
        <v>586063</v>
      </c>
    </row>
    <row r="92" spans="1:14">
      <c r="A92" s="163">
        <v>2012</v>
      </c>
      <c r="B92" s="28">
        <v>53013</v>
      </c>
      <c r="C92" s="28">
        <v>0</v>
      </c>
      <c r="D92" s="28">
        <v>0</v>
      </c>
      <c r="E92" s="28">
        <v>12057</v>
      </c>
      <c r="F92" s="28">
        <v>89313</v>
      </c>
      <c r="G92" s="28">
        <v>112897</v>
      </c>
      <c r="H92" s="28">
        <v>71062</v>
      </c>
      <c r="I92" s="28">
        <v>7976</v>
      </c>
      <c r="J92" s="28">
        <v>60040</v>
      </c>
      <c r="K92" s="28">
        <v>60411</v>
      </c>
      <c r="L92" s="28">
        <v>11084</v>
      </c>
      <c r="M92" s="28">
        <v>14017</v>
      </c>
      <c r="N92" s="155">
        <f t="shared" si="27"/>
        <v>491870</v>
      </c>
    </row>
    <row r="93" spans="1:14">
      <c r="A93" s="163">
        <v>2011</v>
      </c>
      <c r="B93" s="9">
        <v>85601</v>
      </c>
      <c r="C93" s="9">
        <v>4404</v>
      </c>
      <c r="D93" s="9">
        <v>27519</v>
      </c>
      <c r="E93" s="9">
        <v>36844</v>
      </c>
      <c r="F93" s="9">
        <v>55859</v>
      </c>
      <c r="G93" s="9">
        <v>65659</v>
      </c>
      <c r="H93" s="9">
        <v>66473</v>
      </c>
      <c r="I93" s="9">
        <v>65040</v>
      </c>
      <c r="J93" s="9">
        <v>60746</v>
      </c>
      <c r="K93" s="9">
        <v>38722</v>
      </c>
      <c r="L93" s="9">
        <v>67021</v>
      </c>
      <c r="M93" s="9">
        <v>33282</v>
      </c>
      <c r="N93" s="167">
        <f t="shared" si="27"/>
        <v>607170</v>
      </c>
    </row>
    <row r="94" spans="1:14">
      <c r="A94" s="163">
        <v>2010</v>
      </c>
      <c r="B94" s="20">
        <v>54302</v>
      </c>
      <c r="C94" s="20">
        <v>61434</v>
      </c>
      <c r="D94" s="20">
        <v>56643</v>
      </c>
      <c r="E94" s="20">
        <v>77607</v>
      </c>
      <c r="F94" s="20">
        <v>51601</v>
      </c>
      <c r="G94" s="20">
        <v>80345</v>
      </c>
      <c r="H94" s="20">
        <v>48511</v>
      </c>
      <c r="I94" s="20">
        <v>55777</v>
      </c>
      <c r="J94" s="20">
        <v>78217</v>
      </c>
      <c r="K94" s="20">
        <v>50007</v>
      </c>
      <c r="L94" s="20">
        <v>72940</v>
      </c>
      <c r="M94" s="20">
        <v>82329</v>
      </c>
      <c r="N94" s="167">
        <f t="shared" si="27"/>
        <v>769713</v>
      </c>
    </row>
    <row r="95" spans="1:14" s="8" customFormat="1">
      <c r="A95" s="165">
        <v>2009</v>
      </c>
      <c r="B95" s="166">
        <v>17892</v>
      </c>
      <c r="C95" s="166">
        <v>37663</v>
      </c>
      <c r="D95" s="166">
        <v>0</v>
      </c>
      <c r="E95" s="166">
        <v>28911</v>
      </c>
      <c r="F95" s="166">
        <v>24961</v>
      </c>
      <c r="G95" s="166">
        <v>59505</v>
      </c>
      <c r="H95" s="166">
        <v>20747</v>
      </c>
      <c r="I95" s="166">
        <v>27637</v>
      </c>
      <c r="J95" s="166">
        <v>72931</v>
      </c>
      <c r="K95" s="166">
        <v>71557</v>
      </c>
      <c r="L95" s="166">
        <v>49342</v>
      </c>
      <c r="M95" s="166">
        <v>55993</v>
      </c>
      <c r="N95" s="168">
        <f t="shared" si="27"/>
        <v>467139</v>
      </c>
    </row>
    <row r="96" spans="1:14">
      <c r="A96" s="164"/>
    </row>
    <row r="115" spans="1:14">
      <c r="A115" s="10" t="s">
        <v>12</v>
      </c>
      <c r="B115" s="169" t="s">
        <v>0</v>
      </c>
      <c r="C115" s="169" t="s">
        <v>1</v>
      </c>
      <c r="D115" s="169" t="s">
        <v>2</v>
      </c>
      <c r="E115" s="169" t="s">
        <v>3</v>
      </c>
      <c r="F115" s="169" t="s">
        <v>4</v>
      </c>
      <c r="G115" s="169" t="s">
        <v>5</v>
      </c>
      <c r="H115" s="169" t="s">
        <v>6</v>
      </c>
      <c r="I115" s="169" t="s">
        <v>7</v>
      </c>
      <c r="J115" s="169" t="s">
        <v>8</v>
      </c>
      <c r="K115" s="169" t="s">
        <v>9</v>
      </c>
      <c r="L115" s="169" t="s">
        <v>10</v>
      </c>
      <c r="M115" s="169" t="s">
        <v>11</v>
      </c>
      <c r="N115" s="149" t="s">
        <v>15</v>
      </c>
    </row>
    <row r="116" spans="1:14">
      <c r="A116" s="163">
        <v>2019</v>
      </c>
      <c r="B116" s="29">
        <v>12512</v>
      </c>
      <c r="C116" s="29">
        <v>14436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155">
        <f t="shared" ref="N116:N117" si="28">SUM(B116:M116)</f>
        <v>26948</v>
      </c>
    </row>
    <row r="117" spans="1:14">
      <c r="A117" s="163">
        <v>2018</v>
      </c>
      <c r="B117" s="29">
        <v>25862</v>
      </c>
      <c r="C117" s="29">
        <v>20409</v>
      </c>
      <c r="D117" s="29">
        <v>5591</v>
      </c>
      <c r="E117" s="29">
        <v>34190</v>
      </c>
      <c r="F117" s="29">
        <v>26404</v>
      </c>
      <c r="G117" s="29">
        <v>60833</v>
      </c>
      <c r="H117" s="29">
        <v>54692</v>
      </c>
      <c r="I117" s="29">
        <v>54855</v>
      </c>
      <c r="J117" s="29">
        <v>31445</v>
      </c>
      <c r="K117" s="29">
        <v>72269</v>
      </c>
      <c r="L117" s="29">
        <v>46441</v>
      </c>
      <c r="M117" s="29">
        <v>46833</v>
      </c>
      <c r="N117" s="155">
        <f t="shared" si="28"/>
        <v>479824</v>
      </c>
    </row>
    <row r="118" spans="1:14">
      <c r="A118" s="163">
        <v>2017</v>
      </c>
      <c r="B118" s="29">
        <v>47628</v>
      </c>
      <c r="C118" s="29">
        <v>30593</v>
      </c>
      <c r="D118" s="29">
        <v>30191</v>
      </c>
      <c r="E118" s="29">
        <v>38023</v>
      </c>
      <c r="F118" s="29">
        <v>50456</v>
      </c>
      <c r="G118" s="29">
        <v>40771</v>
      </c>
      <c r="H118" s="29">
        <v>37609</v>
      </c>
      <c r="I118" s="29">
        <v>63703</v>
      </c>
      <c r="J118" s="29">
        <v>52011</v>
      </c>
      <c r="K118" s="29">
        <v>83287</v>
      </c>
      <c r="L118" s="29">
        <v>48539</v>
      </c>
      <c r="M118" s="29">
        <v>42857</v>
      </c>
      <c r="N118" s="155">
        <v>565668</v>
      </c>
    </row>
    <row r="119" spans="1:14">
      <c r="A119" s="163">
        <v>2016</v>
      </c>
      <c r="B119" s="28">
        <v>16148</v>
      </c>
      <c r="C119" s="28">
        <v>15612</v>
      </c>
      <c r="D119" s="28">
        <v>10826</v>
      </c>
      <c r="E119" s="28">
        <v>41548</v>
      </c>
      <c r="F119" s="28">
        <v>40433</v>
      </c>
      <c r="G119" s="28">
        <v>40987</v>
      </c>
      <c r="H119" s="28">
        <v>46053</v>
      </c>
      <c r="I119" s="28">
        <v>62688</v>
      </c>
      <c r="J119" s="28">
        <v>65445</v>
      </c>
      <c r="K119" s="28">
        <v>35956</v>
      </c>
      <c r="L119" s="28">
        <v>24937</v>
      </c>
      <c r="M119" s="28">
        <v>46132</v>
      </c>
      <c r="N119" s="155">
        <f t="shared" ref="N119:N127" si="29">SUM(B119:M119)</f>
        <v>446765</v>
      </c>
    </row>
    <row r="120" spans="1:14" s="17" customFormat="1">
      <c r="A120" s="163">
        <v>2015</v>
      </c>
      <c r="B120" s="28">
        <v>0</v>
      </c>
      <c r="C120" s="28">
        <v>0</v>
      </c>
      <c r="D120" s="28">
        <v>23718</v>
      </c>
      <c r="E120" s="28">
        <v>50966</v>
      </c>
      <c r="F120" s="28">
        <v>40448</v>
      </c>
      <c r="G120" s="28">
        <v>41190</v>
      </c>
      <c r="H120" s="28">
        <v>34776</v>
      </c>
      <c r="I120" s="28">
        <v>53786</v>
      </c>
      <c r="J120" s="28">
        <v>30831</v>
      </c>
      <c r="K120" s="28">
        <v>30917</v>
      </c>
      <c r="L120" s="28">
        <v>42455</v>
      </c>
      <c r="M120" s="28">
        <v>18117</v>
      </c>
      <c r="N120" s="155">
        <f t="shared" si="29"/>
        <v>367204</v>
      </c>
    </row>
    <row r="121" spans="1:14">
      <c r="A121" s="163">
        <v>2014</v>
      </c>
      <c r="B121" s="28">
        <v>0</v>
      </c>
      <c r="C121" s="28">
        <v>0</v>
      </c>
      <c r="D121" s="28">
        <v>0</v>
      </c>
      <c r="E121" s="28">
        <v>0</v>
      </c>
      <c r="F121" s="70">
        <v>0</v>
      </c>
      <c r="G121" s="70">
        <v>0</v>
      </c>
      <c r="H121" s="70">
        <v>0</v>
      </c>
      <c r="I121" s="70">
        <v>0</v>
      </c>
      <c r="J121" s="71">
        <v>0</v>
      </c>
      <c r="K121" s="70">
        <v>0</v>
      </c>
      <c r="L121" s="70">
        <v>0</v>
      </c>
      <c r="M121" s="70">
        <v>0</v>
      </c>
      <c r="N121" s="155">
        <f t="shared" si="29"/>
        <v>0</v>
      </c>
    </row>
    <row r="122" spans="1:14">
      <c r="A122" s="163">
        <v>2013</v>
      </c>
      <c r="B122" s="28">
        <v>11300</v>
      </c>
      <c r="C122" s="28">
        <v>35418</v>
      </c>
      <c r="D122" s="28">
        <v>59807</v>
      </c>
      <c r="E122" s="28">
        <v>30978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155">
        <f t="shared" si="29"/>
        <v>137503</v>
      </c>
    </row>
    <row r="123" spans="1:14">
      <c r="A123" s="163">
        <v>2012</v>
      </c>
      <c r="B123" s="28">
        <v>13539</v>
      </c>
      <c r="C123" s="28">
        <v>7382</v>
      </c>
      <c r="D123" s="28">
        <v>10906</v>
      </c>
      <c r="E123" s="28">
        <v>14612</v>
      </c>
      <c r="F123" s="28">
        <v>12343</v>
      </c>
      <c r="G123" s="28">
        <v>53208</v>
      </c>
      <c r="H123" s="28">
        <v>42239</v>
      </c>
      <c r="I123" s="28">
        <v>49720</v>
      </c>
      <c r="J123" s="28">
        <v>65559</v>
      </c>
      <c r="K123" s="28">
        <v>67044</v>
      </c>
      <c r="L123" s="28">
        <v>62907</v>
      </c>
      <c r="M123" s="28">
        <v>27660</v>
      </c>
      <c r="N123" s="155">
        <f t="shared" si="29"/>
        <v>427119</v>
      </c>
    </row>
    <row r="124" spans="1:14">
      <c r="A124" s="163">
        <v>2011</v>
      </c>
      <c r="B124" s="9">
        <v>60593</v>
      </c>
      <c r="C124" s="9">
        <v>5051</v>
      </c>
      <c r="D124" s="9">
        <v>56288</v>
      </c>
      <c r="E124" s="9">
        <v>48519</v>
      </c>
      <c r="F124" s="9">
        <v>25679</v>
      </c>
      <c r="G124" s="9">
        <v>41910</v>
      </c>
      <c r="H124" s="9">
        <v>71692</v>
      </c>
      <c r="I124" s="9">
        <v>49443</v>
      </c>
      <c r="J124" s="9">
        <v>52690</v>
      </c>
      <c r="K124" s="9">
        <v>56572</v>
      </c>
      <c r="L124" s="9">
        <v>29545</v>
      </c>
      <c r="M124" s="9">
        <v>20479</v>
      </c>
      <c r="N124" s="167">
        <f t="shared" si="29"/>
        <v>518461</v>
      </c>
    </row>
    <row r="125" spans="1:14">
      <c r="A125" s="163">
        <v>2010</v>
      </c>
      <c r="B125" s="20">
        <v>2000</v>
      </c>
      <c r="C125" s="20">
        <v>1982</v>
      </c>
      <c r="D125" s="20">
        <v>17796</v>
      </c>
      <c r="E125" s="20">
        <v>0</v>
      </c>
      <c r="F125" s="20">
        <v>32703</v>
      </c>
      <c r="G125" s="20">
        <v>45833</v>
      </c>
      <c r="H125" s="20">
        <v>25901</v>
      </c>
      <c r="I125" s="20">
        <v>30418</v>
      </c>
      <c r="J125" s="20">
        <v>44558</v>
      </c>
      <c r="K125" s="20">
        <v>45029</v>
      </c>
      <c r="L125" s="20">
        <v>30003</v>
      </c>
      <c r="M125" s="20">
        <v>53244</v>
      </c>
      <c r="N125" s="167">
        <f t="shared" si="29"/>
        <v>329467</v>
      </c>
    </row>
    <row r="126" spans="1:14" s="8" customFormat="1">
      <c r="A126" s="165">
        <v>2009</v>
      </c>
      <c r="B126" s="166">
        <v>42122</v>
      </c>
      <c r="C126" s="166">
        <v>32844</v>
      </c>
      <c r="D126" s="166">
        <v>0</v>
      </c>
      <c r="E126" s="166">
        <v>6255</v>
      </c>
      <c r="F126" s="166">
        <v>39098</v>
      </c>
      <c r="G126" s="166">
        <v>53513</v>
      </c>
      <c r="H126" s="166">
        <v>28625</v>
      </c>
      <c r="I126" s="166">
        <v>62694</v>
      </c>
      <c r="J126" s="166">
        <v>61652</v>
      </c>
      <c r="K126" s="166">
        <v>30745</v>
      </c>
      <c r="L126" s="166">
        <v>15303</v>
      </c>
      <c r="M126" s="166">
        <v>28580</v>
      </c>
      <c r="N126" s="168">
        <f t="shared" si="29"/>
        <v>401431</v>
      </c>
    </row>
    <row r="127" spans="1:14">
      <c r="A127">
        <v>2008</v>
      </c>
      <c r="N127">
        <f t="shared" si="29"/>
        <v>0</v>
      </c>
    </row>
    <row r="145" spans="1:14">
      <c r="A145" s="137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9"/>
    </row>
    <row r="146" spans="1:14">
      <c r="A146" s="10" t="s">
        <v>12</v>
      </c>
      <c r="B146" s="169" t="s">
        <v>0</v>
      </c>
      <c r="C146" s="169" t="s">
        <v>1</v>
      </c>
      <c r="D146" s="169" t="s">
        <v>2</v>
      </c>
      <c r="E146" s="169" t="s">
        <v>3</v>
      </c>
      <c r="F146" s="169" t="s">
        <v>4</v>
      </c>
      <c r="G146" s="169" t="s">
        <v>5</v>
      </c>
      <c r="H146" s="169" t="s">
        <v>6</v>
      </c>
      <c r="I146" s="169" t="s">
        <v>7</v>
      </c>
      <c r="J146" s="169" t="s">
        <v>8</v>
      </c>
      <c r="K146" s="169" t="s">
        <v>9</v>
      </c>
      <c r="L146" s="169" t="s">
        <v>10</v>
      </c>
      <c r="M146" s="169" t="s">
        <v>11</v>
      </c>
      <c r="N146" s="149" t="s">
        <v>15</v>
      </c>
    </row>
    <row r="147" spans="1:14">
      <c r="A147" s="163">
        <v>2019</v>
      </c>
      <c r="B147" s="29">
        <v>80605</v>
      </c>
      <c r="C147" s="29">
        <v>37276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155">
        <f t="shared" ref="N147:N157" si="30">SUM(B147:M147)</f>
        <v>117881</v>
      </c>
    </row>
    <row r="148" spans="1:14">
      <c r="A148" s="163">
        <v>2018</v>
      </c>
      <c r="B148" s="29">
        <v>26629</v>
      </c>
      <c r="C148" s="29">
        <v>37808</v>
      </c>
      <c r="D148" s="29">
        <v>34963</v>
      </c>
      <c r="E148" s="29">
        <v>54249</v>
      </c>
      <c r="F148" s="29">
        <v>63101</v>
      </c>
      <c r="G148" s="29">
        <v>93602</v>
      </c>
      <c r="H148" s="29">
        <v>82005</v>
      </c>
      <c r="I148" s="29">
        <v>87620</v>
      </c>
      <c r="J148" s="29">
        <v>77464</v>
      </c>
      <c r="K148" s="29">
        <v>70612</v>
      </c>
      <c r="L148" s="29">
        <v>68844</v>
      </c>
      <c r="M148" s="29">
        <v>100088</v>
      </c>
      <c r="N148" s="155">
        <f t="shared" si="30"/>
        <v>796985</v>
      </c>
    </row>
    <row r="149" spans="1:14">
      <c r="A149" s="163">
        <v>2017</v>
      </c>
      <c r="B149" s="29">
        <v>11853</v>
      </c>
      <c r="C149" s="29">
        <v>48017</v>
      </c>
      <c r="D149" s="29">
        <v>48249</v>
      </c>
      <c r="E149" s="29">
        <v>63059</v>
      </c>
      <c r="F149" s="29">
        <v>71955</v>
      </c>
      <c r="G149" s="29">
        <v>91365</v>
      </c>
      <c r="H149" s="29">
        <v>87299</v>
      </c>
      <c r="I149" s="29">
        <v>122790</v>
      </c>
      <c r="J149" s="29">
        <v>27252</v>
      </c>
      <c r="K149" s="29">
        <v>108902</v>
      </c>
      <c r="L149" s="29">
        <v>67440</v>
      </c>
      <c r="M149" s="29">
        <v>93748</v>
      </c>
      <c r="N149" s="155">
        <v>841929</v>
      </c>
    </row>
    <row r="150" spans="1:14">
      <c r="A150" s="163">
        <v>2016</v>
      </c>
      <c r="B150" s="28">
        <v>30040</v>
      </c>
      <c r="C150" s="28">
        <v>45686</v>
      </c>
      <c r="D150" s="28">
        <v>24522</v>
      </c>
      <c r="E150" s="28">
        <v>69611</v>
      </c>
      <c r="F150" s="28">
        <v>44534</v>
      </c>
      <c r="G150" s="28">
        <v>74441</v>
      </c>
      <c r="H150" s="28">
        <v>69858</v>
      </c>
      <c r="I150" s="28">
        <v>91864</v>
      </c>
      <c r="J150" s="28">
        <v>72229</v>
      </c>
      <c r="K150" s="28">
        <v>53980</v>
      </c>
      <c r="L150" s="28">
        <v>86768</v>
      </c>
      <c r="M150" s="28">
        <v>9860</v>
      </c>
      <c r="N150" s="155">
        <f t="shared" si="30"/>
        <v>673393</v>
      </c>
    </row>
    <row r="151" spans="1:14" s="17" customFormat="1">
      <c r="A151" s="163">
        <v>2015</v>
      </c>
      <c r="B151" s="28">
        <v>88894</v>
      </c>
      <c r="C151" s="28">
        <v>43329</v>
      </c>
      <c r="D151" s="28">
        <v>70591</v>
      </c>
      <c r="E151" s="28">
        <v>87048</v>
      </c>
      <c r="F151" s="28">
        <v>51678</v>
      </c>
      <c r="G151" s="28">
        <v>69734</v>
      </c>
      <c r="H151" s="28">
        <v>69241</v>
      </c>
      <c r="I151" s="28">
        <v>36426</v>
      </c>
      <c r="J151" s="28">
        <v>68959</v>
      </c>
      <c r="K151" s="28">
        <v>31600</v>
      </c>
      <c r="L151" s="28">
        <v>50041</v>
      </c>
      <c r="M151" s="28">
        <v>39683</v>
      </c>
      <c r="N151" s="155">
        <f t="shared" si="30"/>
        <v>707224</v>
      </c>
    </row>
    <row r="152" spans="1:14">
      <c r="A152" s="163">
        <v>2014</v>
      </c>
      <c r="B152" s="28">
        <v>67688</v>
      </c>
      <c r="C152" s="28">
        <v>75834</v>
      </c>
      <c r="D152" s="28">
        <v>93320</v>
      </c>
      <c r="E152" s="28">
        <v>84566</v>
      </c>
      <c r="F152" s="28">
        <v>101995</v>
      </c>
      <c r="G152" s="28">
        <v>62287</v>
      </c>
      <c r="H152" s="28">
        <v>55011</v>
      </c>
      <c r="I152" s="28">
        <v>44466</v>
      </c>
      <c r="J152" s="28">
        <v>68188</v>
      </c>
      <c r="K152" s="28">
        <v>83281</v>
      </c>
      <c r="L152" s="28">
        <v>72691</v>
      </c>
      <c r="M152" s="28">
        <v>47791</v>
      </c>
      <c r="N152" s="155">
        <f t="shared" si="30"/>
        <v>857118</v>
      </c>
    </row>
    <row r="153" spans="1:14">
      <c r="A153" s="163">
        <v>2013</v>
      </c>
      <c r="B153" s="28">
        <v>73779</v>
      </c>
      <c r="C153" s="28">
        <v>52272</v>
      </c>
      <c r="D153" s="28">
        <v>68947</v>
      </c>
      <c r="E153" s="28">
        <v>69834</v>
      </c>
      <c r="F153" s="28">
        <v>108128</v>
      </c>
      <c r="G153" s="28">
        <v>51625</v>
      </c>
      <c r="H153" s="28">
        <v>84513</v>
      </c>
      <c r="I153" s="28">
        <v>47142</v>
      </c>
      <c r="J153" s="28">
        <v>85295</v>
      </c>
      <c r="K153" s="28">
        <v>79461</v>
      </c>
      <c r="L153" s="28">
        <v>75872</v>
      </c>
      <c r="M153" s="28">
        <v>90688</v>
      </c>
      <c r="N153" s="155">
        <f t="shared" si="30"/>
        <v>887556</v>
      </c>
    </row>
    <row r="154" spans="1:14">
      <c r="A154" s="163">
        <v>2012</v>
      </c>
      <c r="B154" s="28">
        <v>22148</v>
      </c>
      <c r="C154" s="28">
        <v>55222</v>
      </c>
      <c r="D154" s="28">
        <v>53864</v>
      </c>
      <c r="E154" s="28">
        <v>64117</v>
      </c>
      <c r="F154" s="28">
        <v>55550</v>
      </c>
      <c r="G154" s="28">
        <v>62014</v>
      </c>
      <c r="H154" s="28">
        <v>76779</v>
      </c>
      <c r="I154" s="28">
        <v>59470</v>
      </c>
      <c r="J154" s="28">
        <v>80277</v>
      </c>
      <c r="K154" s="28">
        <v>94799</v>
      </c>
      <c r="L154" s="28">
        <v>86467</v>
      </c>
      <c r="M154" s="28">
        <v>73573</v>
      </c>
      <c r="N154" s="155">
        <f t="shared" si="30"/>
        <v>784280</v>
      </c>
    </row>
    <row r="155" spans="1:14">
      <c r="A155" s="163">
        <v>2011</v>
      </c>
      <c r="B155" s="9">
        <v>76541</v>
      </c>
      <c r="C155" s="9">
        <v>92277</v>
      </c>
      <c r="D155" s="9">
        <v>69387</v>
      </c>
      <c r="E155" s="9">
        <v>40098</v>
      </c>
      <c r="F155" s="9">
        <v>61337</v>
      </c>
      <c r="G155" s="9">
        <v>51198</v>
      </c>
      <c r="H155" s="9">
        <v>54841</v>
      </c>
      <c r="I155" s="9">
        <v>53388</v>
      </c>
      <c r="J155" s="9">
        <v>37262</v>
      </c>
      <c r="K155" s="9">
        <v>49095</v>
      </c>
      <c r="L155" s="9">
        <v>29897</v>
      </c>
      <c r="M155" s="9">
        <v>39673</v>
      </c>
      <c r="N155" s="167">
        <f t="shared" si="30"/>
        <v>654994</v>
      </c>
    </row>
    <row r="156" spans="1:14">
      <c r="A156" s="163">
        <v>2010</v>
      </c>
      <c r="B156" s="20">
        <v>32986</v>
      </c>
      <c r="C156" s="20">
        <v>46483</v>
      </c>
      <c r="D156" s="20">
        <v>59394</v>
      </c>
      <c r="E156" s="20">
        <v>41923</v>
      </c>
      <c r="F156" s="20">
        <v>65213</v>
      </c>
      <c r="G156" s="20">
        <v>49709</v>
      </c>
      <c r="H156" s="20">
        <v>44041</v>
      </c>
      <c r="I156" s="20">
        <v>73231</v>
      </c>
      <c r="J156" s="20">
        <v>66384</v>
      </c>
      <c r="K156" s="20">
        <v>70612</v>
      </c>
      <c r="L156" s="20">
        <v>63376</v>
      </c>
      <c r="M156" s="20">
        <v>96438</v>
      </c>
      <c r="N156" s="167">
        <f t="shared" si="30"/>
        <v>709790</v>
      </c>
    </row>
    <row r="157" spans="1:14" s="8" customFormat="1">
      <c r="A157" s="165">
        <v>2009</v>
      </c>
      <c r="B157" s="166">
        <v>58966</v>
      </c>
      <c r="C157" s="166">
        <v>8959</v>
      </c>
      <c r="D157" s="166">
        <v>43898</v>
      </c>
      <c r="E157" s="166">
        <v>45397</v>
      </c>
      <c r="F157" s="166">
        <v>72686</v>
      </c>
      <c r="G157" s="166">
        <v>19022</v>
      </c>
      <c r="H157" s="166">
        <v>41549</v>
      </c>
      <c r="I157" s="166">
        <v>56177</v>
      </c>
      <c r="J157" s="166">
        <v>75437</v>
      </c>
      <c r="K157" s="166">
        <v>40483</v>
      </c>
      <c r="L157" s="166">
        <v>24149</v>
      </c>
      <c r="M157" s="166">
        <v>35138</v>
      </c>
      <c r="N157" s="168">
        <f t="shared" si="30"/>
        <v>521861</v>
      </c>
    </row>
    <row r="158" spans="1:14" ht="13.5" thickBot="1">
      <c r="A158" s="94"/>
      <c r="B158" s="95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164"/>
    </row>
    <row r="176" spans="1:14">
      <c r="A176" s="10" t="s">
        <v>12</v>
      </c>
      <c r="B176" s="169" t="s">
        <v>0</v>
      </c>
      <c r="C176" s="169" t="s">
        <v>1</v>
      </c>
      <c r="D176" s="169" t="s">
        <v>2</v>
      </c>
      <c r="E176" s="169" t="s">
        <v>3</v>
      </c>
      <c r="F176" s="169" t="s">
        <v>4</v>
      </c>
      <c r="G176" s="169" t="s">
        <v>5</v>
      </c>
      <c r="H176" s="169" t="s">
        <v>6</v>
      </c>
      <c r="I176" s="169" t="s">
        <v>7</v>
      </c>
      <c r="J176" s="169" t="s">
        <v>8</v>
      </c>
      <c r="K176" s="169" t="s">
        <v>9</v>
      </c>
      <c r="L176" s="169" t="s">
        <v>10</v>
      </c>
      <c r="M176" s="169" t="s">
        <v>11</v>
      </c>
      <c r="N176" s="149" t="s">
        <v>15</v>
      </c>
    </row>
    <row r="177" spans="1:14">
      <c r="A177" s="163">
        <v>2019</v>
      </c>
      <c r="B177" s="29">
        <v>66432</v>
      </c>
      <c r="C177" s="29">
        <v>83944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155">
        <f t="shared" ref="N177:N178" si="31">SUM(B177:M177)</f>
        <v>150376</v>
      </c>
    </row>
    <row r="178" spans="1:14">
      <c r="A178" s="163">
        <v>2018</v>
      </c>
      <c r="B178" s="29">
        <v>80438</v>
      </c>
      <c r="C178" s="29">
        <v>53459</v>
      </c>
      <c r="D178" s="29">
        <v>67488</v>
      </c>
      <c r="E178" s="29">
        <v>78142</v>
      </c>
      <c r="F178" s="29">
        <v>85583</v>
      </c>
      <c r="G178" s="29">
        <v>86680</v>
      </c>
      <c r="H178" s="29">
        <v>105329</v>
      </c>
      <c r="I178" s="29">
        <v>75057</v>
      </c>
      <c r="J178" s="29">
        <v>64104</v>
      </c>
      <c r="K178" s="29">
        <v>101901</v>
      </c>
      <c r="L178" s="29">
        <v>65149</v>
      </c>
      <c r="M178" s="29">
        <v>105763</v>
      </c>
      <c r="N178" s="155">
        <f t="shared" si="31"/>
        <v>969093</v>
      </c>
    </row>
    <row r="179" spans="1:14">
      <c r="A179" s="163">
        <v>2017</v>
      </c>
      <c r="B179" s="29">
        <v>99943</v>
      </c>
      <c r="C179" s="29">
        <v>111495</v>
      </c>
      <c r="D179" s="29">
        <v>118262</v>
      </c>
      <c r="E179" s="29">
        <v>133103</v>
      </c>
      <c r="F179" s="29">
        <v>117386</v>
      </c>
      <c r="G179" s="29">
        <v>117215</v>
      </c>
      <c r="H179" s="29">
        <v>126304</v>
      </c>
      <c r="I179" s="29">
        <v>129011</v>
      </c>
      <c r="J179" s="29">
        <v>86553</v>
      </c>
      <c r="K179" s="29">
        <v>123149</v>
      </c>
      <c r="L179" s="29">
        <v>80818</v>
      </c>
      <c r="M179" s="29">
        <v>129835</v>
      </c>
      <c r="N179" s="155">
        <f t="shared" ref="N179:N187" si="32">SUM(B179:M179)</f>
        <v>1373074</v>
      </c>
    </row>
    <row r="180" spans="1:14">
      <c r="A180" s="163">
        <v>2016</v>
      </c>
      <c r="B180" s="28">
        <v>103000</v>
      </c>
      <c r="C180" s="28">
        <v>74236</v>
      </c>
      <c r="D180" s="28">
        <v>78178</v>
      </c>
      <c r="E180" s="28">
        <v>74983</v>
      </c>
      <c r="F180" s="28">
        <v>97492</v>
      </c>
      <c r="G180" s="28">
        <v>133452</v>
      </c>
      <c r="H180" s="28">
        <v>88332</v>
      </c>
      <c r="I180" s="28">
        <v>102823</v>
      </c>
      <c r="J180" s="28">
        <v>96779</v>
      </c>
      <c r="K180" s="28">
        <v>110281</v>
      </c>
      <c r="L180" s="28">
        <v>93108</v>
      </c>
      <c r="M180" s="28">
        <v>81072</v>
      </c>
      <c r="N180" s="155">
        <f t="shared" si="32"/>
        <v>1133736</v>
      </c>
    </row>
    <row r="181" spans="1:14">
      <c r="A181" s="163">
        <v>2015</v>
      </c>
      <c r="B181" s="28">
        <v>67878</v>
      </c>
      <c r="C181" s="28">
        <v>62403</v>
      </c>
      <c r="D181" s="28">
        <v>79004</v>
      </c>
      <c r="E181" s="28">
        <v>76507</v>
      </c>
      <c r="F181" s="28">
        <v>85483</v>
      </c>
      <c r="G181" s="28">
        <v>73778</v>
      </c>
      <c r="H181" s="28">
        <v>87910</v>
      </c>
      <c r="I181" s="28">
        <v>95008</v>
      </c>
      <c r="J181" s="28">
        <v>96978</v>
      </c>
      <c r="K181" s="28">
        <v>100217</v>
      </c>
      <c r="L181" s="28">
        <v>60323</v>
      </c>
      <c r="M181" s="28">
        <v>54414</v>
      </c>
      <c r="N181" s="155">
        <f t="shared" si="32"/>
        <v>939903</v>
      </c>
    </row>
    <row r="182" spans="1:14">
      <c r="A182" s="163">
        <v>2014</v>
      </c>
      <c r="B182" s="28">
        <v>156105</v>
      </c>
      <c r="C182" s="28">
        <v>115240</v>
      </c>
      <c r="D182" s="28">
        <v>117480</v>
      </c>
      <c r="E182" s="28">
        <v>105024</v>
      </c>
      <c r="F182" s="28">
        <v>109899</v>
      </c>
      <c r="G182" s="28">
        <v>108318</v>
      </c>
      <c r="H182" s="28">
        <v>90928</v>
      </c>
      <c r="I182" s="28">
        <v>110278</v>
      </c>
      <c r="J182" s="28">
        <v>99767</v>
      </c>
      <c r="K182" s="28">
        <v>99758</v>
      </c>
      <c r="L182" s="28">
        <v>94070</v>
      </c>
      <c r="M182" s="28">
        <v>79015</v>
      </c>
      <c r="N182" s="155">
        <f t="shared" si="32"/>
        <v>1285882</v>
      </c>
    </row>
    <row r="183" spans="1:14">
      <c r="A183" s="163">
        <v>2013</v>
      </c>
      <c r="B183" s="28">
        <v>83109</v>
      </c>
      <c r="C183" s="28">
        <v>66764</v>
      </c>
      <c r="D183" s="28">
        <v>76681</v>
      </c>
      <c r="E183" s="28">
        <v>72197</v>
      </c>
      <c r="F183" s="28">
        <v>120072</v>
      </c>
      <c r="G183" s="28">
        <v>99702</v>
      </c>
      <c r="H183" s="28">
        <v>111722</v>
      </c>
      <c r="I183" s="28">
        <v>112806</v>
      </c>
      <c r="J183" s="28">
        <v>85616</v>
      </c>
      <c r="K183" s="28">
        <v>77191</v>
      </c>
      <c r="L183" s="28">
        <v>84298</v>
      </c>
      <c r="M183" s="28">
        <v>113059</v>
      </c>
      <c r="N183" s="155">
        <f t="shared" si="32"/>
        <v>1103217</v>
      </c>
    </row>
    <row r="184" spans="1:14">
      <c r="A184" s="163">
        <v>2012</v>
      </c>
      <c r="B184" s="28">
        <v>70724</v>
      </c>
      <c r="C184" s="28">
        <v>68362</v>
      </c>
      <c r="D184" s="28">
        <v>83354</v>
      </c>
      <c r="E184" s="28">
        <v>85251</v>
      </c>
      <c r="F184" s="28">
        <v>94918</v>
      </c>
      <c r="G184" s="28">
        <v>95500</v>
      </c>
      <c r="H184" s="28">
        <v>83772</v>
      </c>
      <c r="I184" s="28">
        <v>64617</v>
      </c>
      <c r="J184" s="28">
        <v>91576</v>
      </c>
      <c r="K184" s="28">
        <v>82470</v>
      </c>
      <c r="L184" s="28">
        <v>66414</v>
      </c>
      <c r="M184" s="28">
        <v>76043</v>
      </c>
      <c r="N184" s="155">
        <f t="shared" si="32"/>
        <v>963001</v>
      </c>
    </row>
    <row r="185" spans="1:14">
      <c r="A185" s="163">
        <v>2011</v>
      </c>
      <c r="B185" s="9">
        <v>65744</v>
      </c>
      <c r="C185" s="9">
        <v>43735</v>
      </c>
      <c r="D185" s="9">
        <v>71149</v>
      </c>
      <c r="E185" s="9">
        <v>98402</v>
      </c>
      <c r="F185" s="9">
        <v>74862</v>
      </c>
      <c r="G185" s="9">
        <v>85361</v>
      </c>
      <c r="H185" s="9">
        <v>112035</v>
      </c>
      <c r="I185" s="9">
        <v>74783</v>
      </c>
      <c r="J185" s="9">
        <v>93728</v>
      </c>
      <c r="K185" s="9">
        <v>95400</v>
      </c>
      <c r="L185" s="9">
        <v>85790</v>
      </c>
      <c r="M185" s="9">
        <v>60244</v>
      </c>
      <c r="N185" s="170">
        <f t="shared" si="32"/>
        <v>961233</v>
      </c>
    </row>
    <row r="186" spans="1:14">
      <c r="A186" s="163">
        <v>2010</v>
      </c>
      <c r="B186" s="20">
        <v>83124</v>
      </c>
      <c r="C186" s="20">
        <v>61276</v>
      </c>
      <c r="D186" s="20">
        <v>102608</v>
      </c>
      <c r="E186" s="20">
        <v>67708</v>
      </c>
      <c r="F186" s="20">
        <v>74576</v>
      </c>
      <c r="G186" s="20">
        <v>69906</v>
      </c>
      <c r="H186" s="20">
        <v>54402</v>
      </c>
      <c r="I186" s="20">
        <v>72938</v>
      </c>
      <c r="J186" s="20">
        <v>75960</v>
      </c>
      <c r="K186" s="20">
        <v>87169</v>
      </c>
      <c r="L186" s="20">
        <v>76474</v>
      </c>
      <c r="M186" s="20">
        <v>64332</v>
      </c>
      <c r="N186" s="170">
        <f t="shared" si="32"/>
        <v>890473</v>
      </c>
    </row>
    <row r="187" spans="1:14" s="8" customFormat="1">
      <c r="A187" s="165">
        <v>2009</v>
      </c>
      <c r="B187" s="166">
        <v>56796</v>
      </c>
      <c r="C187" s="166">
        <v>46104</v>
      </c>
      <c r="D187" s="166">
        <v>83924</v>
      </c>
      <c r="E187" s="166">
        <v>67183</v>
      </c>
      <c r="F187" s="166">
        <v>51970</v>
      </c>
      <c r="G187" s="166">
        <v>92831</v>
      </c>
      <c r="H187" s="166">
        <v>109180</v>
      </c>
      <c r="I187" s="166">
        <v>65898</v>
      </c>
      <c r="J187" s="166">
        <v>66668</v>
      </c>
      <c r="K187" s="166">
        <v>74397</v>
      </c>
      <c r="L187" s="166">
        <v>71291</v>
      </c>
      <c r="M187" s="166">
        <v>63940</v>
      </c>
      <c r="N187" s="168">
        <f t="shared" si="32"/>
        <v>850182</v>
      </c>
    </row>
    <row r="188" spans="1:14">
      <c r="A188" s="164"/>
    </row>
    <row r="207" spans="1:14">
      <c r="A207" s="10" t="s">
        <v>12</v>
      </c>
      <c r="B207" s="169" t="s">
        <v>0</v>
      </c>
      <c r="C207" s="169" t="s">
        <v>1</v>
      </c>
      <c r="D207" s="169" t="s">
        <v>2</v>
      </c>
      <c r="E207" s="169" t="s">
        <v>3</v>
      </c>
      <c r="F207" s="169" t="s">
        <v>4</v>
      </c>
      <c r="G207" s="169" t="s">
        <v>5</v>
      </c>
      <c r="H207" s="169" t="s">
        <v>6</v>
      </c>
      <c r="I207" s="169" t="s">
        <v>7</v>
      </c>
      <c r="J207" s="169" t="s">
        <v>8</v>
      </c>
      <c r="K207" s="169" t="s">
        <v>9</v>
      </c>
      <c r="L207" s="169" t="s">
        <v>10</v>
      </c>
      <c r="M207" s="169" t="s">
        <v>11</v>
      </c>
      <c r="N207" s="149" t="s">
        <v>15</v>
      </c>
    </row>
    <row r="208" spans="1:14">
      <c r="A208" s="163">
        <v>2019</v>
      </c>
      <c r="B208" s="29">
        <v>68413</v>
      </c>
      <c r="C208" s="29">
        <v>69524</v>
      </c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155">
        <f t="shared" ref="N208:N209" si="33">SUM(B208:M208)</f>
        <v>137937</v>
      </c>
    </row>
    <row r="209" spans="1:14">
      <c r="A209" s="163">
        <v>2018</v>
      </c>
      <c r="B209" s="29">
        <v>102021</v>
      </c>
      <c r="C209" s="29">
        <v>88939</v>
      </c>
      <c r="D209" s="29">
        <v>61149</v>
      </c>
      <c r="E209" s="29">
        <v>103572</v>
      </c>
      <c r="F209" s="29">
        <v>82978</v>
      </c>
      <c r="G209" s="29">
        <v>96264</v>
      </c>
      <c r="H209" s="29">
        <v>89478</v>
      </c>
      <c r="I209" s="29">
        <v>112742</v>
      </c>
      <c r="J209" s="29">
        <v>85385</v>
      </c>
      <c r="K209" s="29">
        <v>68609</v>
      </c>
      <c r="L209" s="29">
        <v>63554</v>
      </c>
      <c r="M209" s="29">
        <v>109199</v>
      </c>
      <c r="N209" s="155">
        <f t="shared" si="33"/>
        <v>1063890</v>
      </c>
    </row>
    <row r="210" spans="1:14">
      <c r="A210" s="163">
        <v>2017</v>
      </c>
      <c r="B210" s="29">
        <v>114905</v>
      </c>
      <c r="C210" s="29">
        <v>81890</v>
      </c>
      <c r="D210" s="29">
        <v>107585</v>
      </c>
      <c r="E210" s="29">
        <v>83061</v>
      </c>
      <c r="F210" s="29">
        <v>91903</v>
      </c>
      <c r="G210" s="29">
        <v>94119</v>
      </c>
      <c r="H210" s="29">
        <v>126040</v>
      </c>
      <c r="I210" s="29">
        <v>130808</v>
      </c>
      <c r="J210" s="29">
        <v>129072</v>
      </c>
      <c r="K210" s="29">
        <v>110298</v>
      </c>
      <c r="L210" s="29">
        <v>138987</v>
      </c>
      <c r="M210" s="29">
        <v>101335</v>
      </c>
      <c r="N210" s="155">
        <f t="shared" ref="N210:N218" si="34">SUM(B210:M210)</f>
        <v>1310003</v>
      </c>
    </row>
    <row r="211" spans="1:14">
      <c r="A211" s="163">
        <v>2016</v>
      </c>
      <c r="B211" s="28">
        <v>81898</v>
      </c>
      <c r="C211" s="28">
        <v>80131</v>
      </c>
      <c r="D211" s="28">
        <v>99301</v>
      </c>
      <c r="E211" s="28">
        <v>100105</v>
      </c>
      <c r="F211" s="28">
        <v>117693</v>
      </c>
      <c r="G211" s="28">
        <v>97534</v>
      </c>
      <c r="H211" s="28">
        <v>96634</v>
      </c>
      <c r="I211" s="28">
        <v>136156</v>
      </c>
      <c r="J211" s="28">
        <v>145228</v>
      </c>
      <c r="K211" s="28">
        <v>94196</v>
      </c>
      <c r="L211" s="28">
        <v>106272</v>
      </c>
      <c r="M211" s="28">
        <v>82740</v>
      </c>
      <c r="N211" s="155">
        <f t="shared" si="34"/>
        <v>1237888</v>
      </c>
    </row>
    <row r="212" spans="1:14">
      <c r="A212" s="163">
        <v>2015</v>
      </c>
      <c r="B212" s="28">
        <v>93817</v>
      </c>
      <c r="C212" s="28">
        <v>89546</v>
      </c>
      <c r="D212" s="28">
        <v>103024</v>
      </c>
      <c r="E212" s="28">
        <v>98805</v>
      </c>
      <c r="F212" s="28">
        <v>99481</v>
      </c>
      <c r="G212" s="28">
        <v>72832</v>
      </c>
      <c r="H212" s="28">
        <v>93268</v>
      </c>
      <c r="I212" s="28">
        <v>84518</v>
      </c>
      <c r="J212" s="28">
        <v>76395</v>
      </c>
      <c r="K212" s="28">
        <v>77573</v>
      </c>
      <c r="L212" s="28">
        <v>91321</v>
      </c>
      <c r="M212" s="28">
        <v>91508</v>
      </c>
      <c r="N212" s="155">
        <f t="shared" si="34"/>
        <v>1072088</v>
      </c>
    </row>
    <row r="213" spans="1:14">
      <c r="A213" s="163">
        <v>2014</v>
      </c>
      <c r="B213" s="28">
        <v>128168</v>
      </c>
      <c r="C213" s="28">
        <v>121844</v>
      </c>
      <c r="D213" s="28">
        <v>156448</v>
      </c>
      <c r="E213" s="28">
        <v>97144</v>
      </c>
      <c r="F213" s="28">
        <v>153016</v>
      </c>
      <c r="G213" s="28">
        <v>97379</v>
      </c>
      <c r="H213" s="28">
        <v>104930</v>
      </c>
      <c r="I213" s="28">
        <v>135359</v>
      </c>
      <c r="J213" s="28">
        <v>125808</v>
      </c>
      <c r="K213" s="28">
        <v>95507</v>
      </c>
      <c r="L213" s="28">
        <v>103265</v>
      </c>
      <c r="M213" s="28">
        <v>65034</v>
      </c>
      <c r="N213" s="155">
        <f t="shared" si="34"/>
        <v>1383902</v>
      </c>
    </row>
    <row r="214" spans="1:14">
      <c r="A214" s="163">
        <v>2013</v>
      </c>
      <c r="B214" s="28">
        <v>103020</v>
      </c>
      <c r="C214" s="28">
        <v>73102</v>
      </c>
      <c r="D214" s="28">
        <v>127481</v>
      </c>
      <c r="E214" s="28">
        <v>68549</v>
      </c>
      <c r="F214" s="28">
        <v>139750</v>
      </c>
      <c r="G214" s="28">
        <v>147003</v>
      </c>
      <c r="H214" s="28">
        <v>170597</v>
      </c>
      <c r="I214" s="28">
        <v>166190</v>
      </c>
      <c r="J214" s="28">
        <v>186543</v>
      </c>
      <c r="K214" s="28">
        <v>158374</v>
      </c>
      <c r="L214" s="28">
        <v>158963</v>
      </c>
      <c r="M214" s="28">
        <v>127384</v>
      </c>
      <c r="N214" s="155">
        <f t="shared" si="34"/>
        <v>1626956</v>
      </c>
    </row>
    <row r="215" spans="1:14">
      <c r="A215" s="163">
        <v>2012</v>
      </c>
      <c r="B215" s="28">
        <v>85378</v>
      </c>
      <c r="C215" s="28">
        <v>63978</v>
      </c>
      <c r="D215" s="28">
        <v>100617</v>
      </c>
      <c r="E215" s="28">
        <v>66173</v>
      </c>
      <c r="F215" s="28">
        <v>77449</v>
      </c>
      <c r="G215" s="28">
        <v>88432</v>
      </c>
      <c r="H215" s="28">
        <v>122158</v>
      </c>
      <c r="I215" s="28">
        <v>96906</v>
      </c>
      <c r="J215" s="28">
        <v>100950</v>
      </c>
      <c r="K215" s="28">
        <v>123390</v>
      </c>
      <c r="L215" s="28">
        <v>99279</v>
      </c>
      <c r="M215" s="28">
        <v>96874</v>
      </c>
      <c r="N215" s="155">
        <f t="shared" si="34"/>
        <v>1121584</v>
      </c>
    </row>
    <row r="216" spans="1:14">
      <c r="A216" s="163">
        <v>2011</v>
      </c>
      <c r="B216" s="9">
        <v>77757</v>
      </c>
      <c r="C216" s="9">
        <v>71047</v>
      </c>
      <c r="D216" s="9">
        <v>89007</v>
      </c>
      <c r="E216" s="9">
        <v>83871</v>
      </c>
      <c r="F216" s="9">
        <v>104506</v>
      </c>
      <c r="G216" s="9">
        <v>65761</v>
      </c>
      <c r="H216" s="9">
        <v>97753</v>
      </c>
      <c r="I216" s="9">
        <v>87988</v>
      </c>
      <c r="J216" s="9">
        <v>72191</v>
      </c>
      <c r="K216" s="9">
        <v>87203</v>
      </c>
      <c r="L216" s="9">
        <v>83611</v>
      </c>
      <c r="M216" s="9">
        <v>96795</v>
      </c>
      <c r="N216" s="170">
        <f t="shared" si="34"/>
        <v>1017490</v>
      </c>
    </row>
    <row r="217" spans="1:14">
      <c r="A217" s="163">
        <v>2010</v>
      </c>
      <c r="B217" s="20">
        <v>88976</v>
      </c>
      <c r="C217" s="20">
        <v>89467</v>
      </c>
      <c r="D217" s="20">
        <v>84812</v>
      </c>
      <c r="E217" s="20">
        <v>105278</v>
      </c>
      <c r="F217" s="20">
        <v>107988</v>
      </c>
      <c r="G217" s="20">
        <v>76702</v>
      </c>
      <c r="H217" s="20">
        <v>106683</v>
      </c>
      <c r="I217" s="20">
        <v>109520</v>
      </c>
      <c r="J217" s="20">
        <v>102452</v>
      </c>
      <c r="K217" s="20">
        <v>108043</v>
      </c>
      <c r="L217" s="20">
        <v>109408</v>
      </c>
      <c r="M217" s="20">
        <v>60484</v>
      </c>
      <c r="N217" s="170">
        <f t="shared" si="34"/>
        <v>1149813</v>
      </c>
    </row>
    <row r="218" spans="1:14" s="8" customFormat="1">
      <c r="A218" s="165">
        <v>2009</v>
      </c>
      <c r="B218" s="166">
        <v>68036</v>
      </c>
      <c r="C218" s="166">
        <v>60714</v>
      </c>
      <c r="D218" s="166">
        <v>76158</v>
      </c>
      <c r="E218" s="166">
        <v>102429</v>
      </c>
      <c r="F218" s="166">
        <v>76846</v>
      </c>
      <c r="G218" s="166">
        <v>82571</v>
      </c>
      <c r="H218" s="166">
        <v>79240</v>
      </c>
      <c r="I218" s="166">
        <v>87811</v>
      </c>
      <c r="J218" s="166">
        <v>120733</v>
      </c>
      <c r="K218" s="166">
        <v>111501</v>
      </c>
      <c r="L218" s="166">
        <v>73527</v>
      </c>
      <c r="M218" s="166">
        <v>114662</v>
      </c>
      <c r="N218" s="168">
        <f t="shared" si="34"/>
        <v>1054228</v>
      </c>
    </row>
    <row r="238" spans="1:14">
      <c r="A238" s="10" t="s">
        <v>12</v>
      </c>
      <c r="B238" s="169" t="s">
        <v>0</v>
      </c>
      <c r="C238" s="169" t="s">
        <v>1</v>
      </c>
      <c r="D238" s="169" t="s">
        <v>2</v>
      </c>
      <c r="E238" s="169" t="s">
        <v>3</v>
      </c>
      <c r="F238" s="169" t="s">
        <v>4</v>
      </c>
      <c r="G238" s="169" t="s">
        <v>5</v>
      </c>
      <c r="H238" s="169" t="s">
        <v>6</v>
      </c>
      <c r="I238" s="169" t="s">
        <v>7</v>
      </c>
      <c r="J238" s="169" t="s">
        <v>8</v>
      </c>
      <c r="K238" s="169" t="s">
        <v>9</v>
      </c>
      <c r="L238" s="169" t="s">
        <v>10</v>
      </c>
      <c r="M238" s="169" t="s">
        <v>11</v>
      </c>
      <c r="N238" s="149" t="s">
        <v>15</v>
      </c>
    </row>
    <row r="239" spans="1:14">
      <c r="A239" s="173">
        <v>2019</v>
      </c>
      <c r="B239" s="171">
        <v>313675</v>
      </c>
      <c r="C239" s="171">
        <v>179550</v>
      </c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2">
        <f t="shared" ref="N239:N249" si="35">SUM(B239:M239)</f>
        <v>493225</v>
      </c>
    </row>
    <row r="240" spans="1:14">
      <c r="A240" s="163">
        <v>2018</v>
      </c>
      <c r="B240" s="29">
        <v>183792</v>
      </c>
      <c r="C240" s="29">
        <v>145678</v>
      </c>
      <c r="D240" s="29">
        <v>236644</v>
      </c>
      <c r="E240" s="29">
        <v>272413</v>
      </c>
      <c r="F240" s="29">
        <f>187158</f>
        <v>187158</v>
      </c>
      <c r="G240" s="29">
        <v>188222</v>
      </c>
      <c r="H240" s="29">
        <v>209071</v>
      </c>
      <c r="I240" s="29">
        <v>269881</v>
      </c>
      <c r="J240" s="29">
        <v>223398</v>
      </c>
      <c r="K240" s="29">
        <v>200515</v>
      </c>
      <c r="L240" s="29">
        <v>254913</v>
      </c>
      <c r="M240" s="29">
        <v>232793</v>
      </c>
      <c r="N240" s="155">
        <f t="shared" si="35"/>
        <v>2604478</v>
      </c>
    </row>
    <row r="241" spans="1:15">
      <c r="A241" s="163">
        <v>2017</v>
      </c>
      <c r="B241" s="29">
        <v>144426</v>
      </c>
      <c r="C241" s="29">
        <v>148668</v>
      </c>
      <c r="D241" s="29">
        <v>159026</v>
      </c>
      <c r="E241" s="29">
        <v>181488</v>
      </c>
      <c r="F241" s="29">
        <v>217404</v>
      </c>
      <c r="G241" s="29">
        <v>243340</v>
      </c>
      <c r="H241" s="29">
        <v>256418</v>
      </c>
      <c r="I241" s="29">
        <v>225267</v>
      </c>
      <c r="J241" s="29">
        <v>246595</v>
      </c>
      <c r="K241" s="29">
        <v>135107</v>
      </c>
      <c r="L241" s="29">
        <v>188861</v>
      </c>
      <c r="M241" s="29">
        <v>236658</v>
      </c>
      <c r="N241" s="155">
        <f t="shared" si="35"/>
        <v>2383258</v>
      </c>
      <c r="O241" s="13"/>
    </row>
    <row r="242" spans="1:15">
      <c r="A242" s="163">
        <v>2016</v>
      </c>
      <c r="B242" s="28">
        <v>320010</v>
      </c>
      <c r="C242" s="28">
        <v>142687</v>
      </c>
      <c r="D242" s="28">
        <v>185635</v>
      </c>
      <c r="E242" s="28">
        <v>212128</v>
      </c>
      <c r="F242" s="28">
        <v>180871</v>
      </c>
      <c r="G242" s="28">
        <v>119217</v>
      </c>
      <c r="H242" s="28">
        <v>242052</v>
      </c>
      <c r="I242" s="28">
        <v>173220</v>
      </c>
      <c r="J242" s="28">
        <v>219364</v>
      </c>
      <c r="K242" s="28">
        <v>164795</v>
      </c>
      <c r="L242" s="28">
        <v>99231</v>
      </c>
      <c r="M242" s="28">
        <v>85288</v>
      </c>
      <c r="N242" s="155">
        <f t="shared" si="35"/>
        <v>2144498</v>
      </c>
    </row>
    <row r="243" spans="1:15">
      <c r="A243" s="163">
        <v>2015</v>
      </c>
      <c r="B243" s="28">
        <v>158406</v>
      </c>
      <c r="C243" s="28">
        <v>175398</v>
      </c>
      <c r="D243" s="28">
        <v>244013</v>
      </c>
      <c r="E243" s="28">
        <v>202867</v>
      </c>
      <c r="F243" s="28">
        <v>134586</v>
      </c>
      <c r="G243" s="28">
        <v>126246</v>
      </c>
      <c r="H243" s="28">
        <v>113468</v>
      </c>
      <c r="I243" s="28">
        <v>243220</v>
      </c>
      <c r="J243" s="28">
        <v>318820</v>
      </c>
      <c r="K243" s="28">
        <v>208633</v>
      </c>
      <c r="L243" s="28">
        <v>250465</v>
      </c>
      <c r="M243" s="28">
        <v>212961</v>
      </c>
      <c r="N243" s="155">
        <f t="shared" si="35"/>
        <v>2389083</v>
      </c>
    </row>
    <row r="244" spans="1:15">
      <c r="A244" s="163">
        <v>2014</v>
      </c>
      <c r="B244" s="28">
        <v>167322</v>
      </c>
      <c r="C244" s="28">
        <v>142932</v>
      </c>
      <c r="D244" s="28">
        <v>206255</v>
      </c>
      <c r="E244" s="28">
        <v>118199</v>
      </c>
      <c r="F244" s="28">
        <v>149080</v>
      </c>
      <c r="G244" s="28">
        <v>167088</v>
      </c>
      <c r="H244" s="28">
        <v>165317</v>
      </c>
      <c r="I244" s="28">
        <v>159293</v>
      </c>
      <c r="J244" s="28">
        <v>230156</v>
      </c>
      <c r="K244" s="28">
        <v>165478</v>
      </c>
      <c r="L244" s="28">
        <v>189168</v>
      </c>
      <c r="M244" s="28">
        <v>130823</v>
      </c>
      <c r="N244" s="155">
        <f t="shared" si="35"/>
        <v>1991111</v>
      </c>
    </row>
    <row r="245" spans="1:15">
      <c r="A245" s="163">
        <v>2013</v>
      </c>
      <c r="B245" s="28">
        <v>96918</v>
      </c>
      <c r="C245" s="28">
        <v>117842</v>
      </c>
      <c r="D245" s="28">
        <v>118582</v>
      </c>
      <c r="E245" s="28">
        <v>195944</v>
      </c>
      <c r="F245" s="28">
        <v>170889</v>
      </c>
      <c r="G245" s="28">
        <v>128887</v>
      </c>
      <c r="H245" s="28">
        <v>223831</v>
      </c>
      <c r="I245" s="28">
        <v>177055</v>
      </c>
      <c r="J245" s="28">
        <v>80860</v>
      </c>
      <c r="K245" s="28">
        <v>27600</v>
      </c>
      <c r="L245" s="28">
        <v>57068</v>
      </c>
      <c r="M245" s="28">
        <v>89330</v>
      </c>
      <c r="N245" s="155">
        <f t="shared" si="35"/>
        <v>1484806</v>
      </c>
    </row>
    <row r="246" spans="1:15">
      <c r="A246" s="163">
        <v>2012</v>
      </c>
      <c r="B246" s="28">
        <v>183327</v>
      </c>
      <c r="C246" s="28">
        <v>193440</v>
      </c>
      <c r="D246" s="28">
        <v>201259</v>
      </c>
      <c r="E246" s="28">
        <v>184469</v>
      </c>
      <c r="F246" s="28">
        <v>74309</v>
      </c>
      <c r="G246" s="28">
        <v>177684</v>
      </c>
      <c r="H246" s="28">
        <v>143912</v>
      </c>
      <c r="I246" s="28">
        <v>232821</v>
      </c>
      <c r="J246" s="28">
        <v>188990</v>
      </c>
      <c r="K246" s="28">
        <v>169500</v>
      </c>
      <c r="L246" s="28">
        <v>72611</v>
      </c>
      <c r="M246" s="28">
        <v>201499</v>
      </c>
      <c r="N246" s="155">
        <f t="shared" si="35"/>
        <v>2023821</v>
      </c>
    </row>
    <row r="247" spans="1:15">
      <c r="A247" s="163">
        <v>2011</v>
      </c>
      <c r="B247" s="9">
        <v>69708</v>
      </c>
      <c r="C247" s="9">
        <v>67556</v>
      </c>
      <c r="D247" s="9">
        <v>81007</v>
      </c>
      <c r="E247" s="9">
        <v>124931</v>
      </c>
      <c r="F247" s="9">
        <v>109272</v>
      </c>
      <c r="G247" s="9">
        <v>127057</v>
      </c>
      <c r="H247" s="9">
        <v>168060</v>
      </c>
      <c r="I247" s="9">
        <v>105188</v>
      </c>
      <c r="J247" s="9">
        <v>200230</v>
      </c>
      <c r="K247" s="9">
        <v>158295</v>
      </c>
      <c r="L247" s="9">
        <v>187534</v>
      </c>
      <c r="M247" s="9">
        <v>39603</v>
      </c>
      <c r="N247" s="167">
        <f t="shared" si="35"/>
        <v>1438441</v>
      </c>
    </row>
    <row r="248" spans="1:15">
      <c r="A248" s="163">
        <v>2010</v>
      </c>
      <c r="B248" s="20">
        <v>206590</v>
      </c>
      <c r="C248" s="21">
        <v>193142</v>
      </c>
      <c r="D248" s="20">
        <v>169110</v>
      </c>
      <c r="E248" s="20">
        <v>183218</v>
      </c>
      <c r="F248" s="20">
        <v>224980</v>
      </c>
      <c r="G248" s="20">
        <v>151512</v>
      </c>
      <c r="H248" s="20">
        <v>109411</v>
      </c>
      <c r="I248" s="20">
        <v>72521</v>
      </c>
      <c r="J248" s="20">
        <v>184381</v>
      </c>
      <c r="K248" s="20">
        <v>148138</v>
      </c>
      <c r="L248" s="20">
        <v>64452</v>
      </c>
      <c r="M248" s="20">
        <v>47620</v>
      </c>
      <c r="N248" s="167">
        <f t="shared" si="35"/>
        <v>1755075</v>
      </c>
    </row>
    <row r="249" spans="1:15" s="8" customFormat="1">
      <c r="A249" s="165">
        <v>2009</v>
      </c>
      <c r="B249" s="166">
        <v>81144</v>
      </c>
      <c r="C249" s="166">
        <v>88625</v>
      </c>
      <c r="D249" s="166">
        <v>227021</v>
      </c>
      <c r="E249" s="166">
        <v>174184</v>
      </c>
      <c r="F249" s="166">
        <v>163151</v>
      </c>
      <c r="G249" s="166">
        <v>162662</v>
      </c>
      <c r="H249" s="166">
        <v>247493</v>
      </c>
      <c r="I249" s="166">
        <v>160104</v>
      </c>
      <c r="J249" s="166">
        <v>139263</v>
      </c>
      <c r="K249" s="166">
        <v>213123</v>
      </c>
      <c r="L249" s="166">
        <v>148327</v>
      </c>
      <c r="M249" s="166">
        <v>135947</v>
      </c>
      <c r="N249" s="168">
        <f t="shared" si="35"/>
        <v>1941044</v>
      </c>
    </row>
    <row r="250" spans="1:15">
      <c r="A250" s="33" t="s">
        <v>16</v>
      </c>
    </row>
  </sheetData>
  <sheetProtection selectLockedCells="1" selectUnlockedCells="1"/>
  <mergeCells count="1">
    <mergeCell ref="A65:M65"/>
  </mergeCells>
  <phoneticPr fontId="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R50"/>
  <sheetViews>
    <sheetView showGridLines="0" topLeftCell="A13" workbookViewId="0">
      <pane xSplit="1" topLeftCell="B1" activePane="topRight" state="frozen"/>
      <selection activeCell="A10" sqref="A10"/>
      <selection pane="topRight" activeCell="A49" sqref="A49"/>
    </sheetView>
  </sheetViews>
  <sheetFormatPr defaultRowHeight="12.75"/>
  <cols>
    <col min="1" max="1" width="48.140625" bestFit="1" customWidth="1"/>
  </cols>
  <sheetData>
    <row r="3" spans="1:16" ht="15.75">
      <c r="A3" s="143" t="s">
        <v>17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>
      <c r="A4" s="144" t="s">
        <v>18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3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9"/>
    </row>
    <row r="6" spans="1:16" ht="15.75" thickBot="1">
      <c r="A6" s="59" t="s">
        <v>21</v>
      </c>
      <c r="B6" s="57">
        <v>2005</v>
      </c>
      <c r="C6" s="57">
        <v>2006</v>
      </c>
      <c r="D6" s="57">
        <v>2007</v>
      </c>
      <c r="E6" s="57">
        <v>2008</v>
      </c>
      <c r="F6" s="57">
        <v>2009</v>
      </c>
      <c r="G6" s="57">
        <v>2010</v>
      </c>
      <c r="H6" s="57">
        <v>2011</v>
      </c>
      <c r="I6" s="57">
        <v>2012</v>
      </c>
      <c r="J6" s="57">
        <v>2013</v>
      </c>
      <c r="K6" s="57">
        <v>2014</v>
      </c>
      <c r="L6" s="57">
        <v>2015</v>
      </c>
      <c r="M6" s="57">
        <v>2016</v>
      </c>
      <c r="N6" s="57">
        <v>2017</v>
      </c>
      <c r="O6" s="57">
        <v>2018</v>
      </c>
      <c r="P6" s="58" t="s">
        <v>43</v>
      </c>
    </row>
    <row r="7" spans="1:16" ht="15.75" thickBot="1">
      <c r="A7" s="59" t="s">
        <v>41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>
      <c r="A8" s="105" t="s">
        <v>36</v>
      </c>
      <c r="B8" s="62">
        <f t="shared" ref="B8:O8" si="0">B15+B19</f>
        <v>640</v>
      </c>
      <c r="C8" s="62">
        <f t="shared" si="0"/>
        <v>641</v>
      </c>
      <c r="D8" s="62">
        <f t="shared" si="0"/>
        <v>704</v>
      </c>
      <c r="E8" s="62">
        <f t="shared" si="0"/>
        <v>621</v>
      </c>
      <c r="F8" s="62">
        <f t="shared" si="0"/>
        <v>600</v>
      </c>
      <c r="G8" s="62">
        <f t="shared" si="0"/>
        <v>636</v>
      </c>
      <c r="H8" s="62">
        <f t="shared" si="0"/>
        <v>621</v>
      </c>
      <c r="I8" s="62">
        <f t="shared" si="0"/>
        <v>615</v>
      </c>
      <c r="J8" s="62">
        <f t="shared" si="0"/>
        <v>566</v>
      </c>
      <c r="K8" s="62">
        <f t="shared" si="0"/>
        <v>574</v>
      </c>
      <c r="L8" s="62">
        <f t="shared" si="0"/>
        <v>562</v>
      </c>
      <c r="M8" s="62">
        <f t="shared" si="0"/>
        <v>624</v>
      </c>
      <c r="N8" s="62">
        <f t="shared" si="0"/>
        <v>660</v>
      </c>
      <c r="O8" s="62">
        <f t="shared" si="0"/>
        <v>595</v>
      </c>
      <c r="P8" s="63">
        <f>P15+P19</f>
        <v>89</v>
      </c>
    </row>
    <row r="9" spans="1:16">
      <c r="A9" s="105" t="s">
        <v>34</v>
      </c>
      <c r="B9" s="62">
        <f t="shared" ref="B9:O9" si="1">B16+B20</f>
        <v>858.44</v>
      </c>
      <c r="C9" s="62">
        <f t="shared" si="1"/>
        <v>823.06999999999994</v>
      </c>
      <c r="D9" s="62">
        <f t="shared" si="1"/>
        <v>1080.06</v>
      </c>
      <c r="E9" s="62">
        <f t="shared" si="1"/>
        <v>1698.69</v>
      </c>
      <c r="F9" s="62">
        <f t="shared" si="1"/>
        <v>582.66999999999996</v>
      </c>
      <c r="G9" s="62">
        <f t="shared" si="1"/>
        <v>1430.3200000000002</v>
      </c>
      <c r="H9" s="62">
        <f t="shared" si="1"/>
        <v>2548.5700000000002</v>
      </c>
      <c r="I9" s="62">
        <f t="shared" si="1"/>
        <v>2212.31</v>
      </c>
      <c r="J9" s="62">
        <f t="shared" si="1"/>
        <v>3673.45</v>
      </c>
      <c r="K9" s="62">
        <f t="shared" si="1"/>
        <v>2235.77</v>
      </c>
      <c r="L9" s="62">
        <f t="shared" si="1"/>
        <v>1351.58</v>
      </c>
      <c r="M9" s="62">
        <f t="shared" si="1"/>
        <v>1954.31</v>
      </c>
      <c r="N9" s="62">
        <f t="shared" si="1"/>
        <v>3269.0899999999997</v>
      </c>
      <c r="O9" s="62">
        <f t="shared" si="1"/>
        <v>2352.1999999999998</v>
      </c>
      <c r="P9" s="63">
        <f>P16+P20</f>
        <v>229.25</v>
      </c>
    </row>
    <row r="10" spans="1:16" ht="13.5" thickBot="1">
      <c r="A10" s="106" t="s">
        <v>35</v>
      </c>
      <c r="B10" s="129">
        <f t="shared" ref="B10:O10" si="2">B17+B21</f>
        <v>183.88175184576721</v>
      </c>
      <c r="C10" s="129">
        <f t="shared" si="2"/>
        <v>181.1441995964496</v>
      </c>
      <c r="D10" s="129">
        <f t="shared" si="2"/>
        <v>244.13023264728167</v>
      </c>
      <c r="E10" s="129">
        <f t="shared" si="2"/>
        <v>653.53643703198259</v>
      </c>
      <c r="F10" s="129">
        <f t="shared" si="2"/>
        <v>172.31331864516957</v>
      </c>
      <c r="G10" s="129">
        <f t="shared" si="2"/>
        <v>406.41734476079677</v>
      </c>
      <c r="H10" s="129">
        <f t="shared" si="2"/>
        <v>852.71854314867051</v>
      </c>
      <c r="I10" s="129">
        <f t="shared" si="2"/>
        <v>515.19770873199832</v>
      </c>
      <c r="J10" s="129">
        <f t="shared" si="2"/>
        <v>1335.6342940810716</v>
      </c>
      <c r="K10" s="129">
        <f t="shared" si="2"/>
        <v>817.13362726449213</v>
      </c>
      <c r="L10" s="129">
        <f t="shared" si="2"/>
        <v>454.0443983712081</v>
      </c>
      <c r="M10" s="129">
        <f t="shared" si="2"/>
        <v>393.01475974452961</v>
      </c>
      <c r="N10" s="129">
        <f t="shared" si="2"/>
        <v>587.03435668118391</v>
      </c>
      <c r="O10" s="129">
        <f t="shared" si="2"/>
        <v>762.01245681667308</v>
      </c>
      <c r="P10" s="130">
        <f>P17+P21</f>
        <v>667.17235667880357</v>
      </c>
    </row>
    <row r="11" spans="1:16" s="35" customFormat="1">
      <c r="A11" s="36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s="35" customFormat="1" ht="13.5" thickBo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6" ht="15.75" thickBot="1">
      <c r="A13" s="107" t="s">
        <v>21</v>
      </c>
      <c r="B13" s="101">
        <v>2005</v>
      </c>
      <c r="C13" s="101">
        <v>2006</v>
      </c>
      <c r="D13" s="101">
        <v>2007</v>
      </c>
      <c r="E13" s="101">
        <v>2008</v>
      </c>
      <c r="F13" s="101">
        <v>2009</v>
      </c>
      <c r="G13" s="101">
        <v>2010</v>
      </c>
      <c r="H13" s="101">
        <v>2011</v>
      </c>
      <c r="I13" s="101">
        <v>2012</v>
      </c>
      <c r="J13" s="101">
        <v>2013</v>
      </c>
      <c r="K13" s="101">
        <v>2014</v>
      </c>
      <c r="L13" s="108">
        <v>2015</v>
      </c>
      <c r="M13" s="101">
        <v>2016</v>
      </c>
      <c r="N13" s="101">
        <v>2017</v>
      </c>
      <c r="O13" s="101">
        <v>2018</v>
      </c>
      <c r="P13" s="109" t="s">
        <v>43</v>
      </c>
    </row>
    <row r="14" spans="1:16" ht="15.75" thickBot="1">
      <c r="A14" s="53" t="s">
        <v>22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</row>
    <row r="15" spans="1:16">
      <c r="A15" s="110" t="s">
        <v>36</v>
      </c>
      <c r="B15" s="111">
        <f t="shared" ref="B15:O15" si="3">B25+B29+B33</f>
        <v>126</v>
      </c>
      <c r="C15" s="111">
        <f t="shared" si="3"/>
        <v>133</v>
      </c>
      <c r="D15" s="111">
        <f t="shared" si="3"/>
        <v>174</v>
      </c>
      <c r="E15" s="111">
        <f t="shared" si="3"/>
        <v>140</v>
      </c>
      <c r="F15" s="111">
        <f t="shared" si="3"/>
        <v>126</v>
      </c>
      <c r="G15" s="111">
        <f t="shared" si="3"/>
        <v>152</v>
      </c>
      <c r="H15" s="111">
        <f t="shared" si="3"/>
        <v>135</v>
      </c>
      <c r="I15" s="111">
        <f t="shared" si="3"/>
        <v>123</v>
      </c>
      <c r="J15" s="111">
        <f t="shared" si="3"/>
        <v>97</v>
      </c>
      <c r="K15" s="111">
        <f t="shared" si="3"/>
        <v>103</v>
      </c>
      <c r="L15" s="111">
        <f t="shared" si="3"/>
        <v>105</v>
      </c>
      <c r="M15" s="111">
        <f t="shared" si="3"/>
        <v>119</v>
      </c>
      <c r="N15" s="111">
        <f t="shared" si="3"/>
        <v>132</v>
      </c>
      <c r="O15" s="111">
        <f t="shared" si="3"/>
        <v>131</v>
      </c>
      <c r="P15" s="112">
        <f t="shared" ref="P15" si="4">P25+P29+P33</f>
        <v>16</v>
      </c>
    </row>
    <row r="16" spans="1:16">
      <c r="A16" s="113" t="s">
        <v>34</v>
      </c>
      <c r="B16" s="56">
        <f t="shared" ref="B16:O16" si="5">B26+B30+B34</f>
        <v>165.04000000000002</v>
      </c>
      <c r="C16" s="56">
        <f t="shared" si="5"/>
        <v>181.28</v>
      </c>
      <c r="D16" s="56">
        <f t="shared" si="5"/>
        <v>358.66</v>
      </c>
      <c r="E16" s="56">
        <f t="shared" si="5"/>
        <v>1093.3500000000001</v>
      </c>
      <c r="F16" s="56">
        <f t="shared" si="5"/>
        <v>216.51999999999998</v>
      </c>
      <c r="G16" s="56">
        <f t="shared" si="5"/>
        <v>607.94000000000005</v>
      </c>
      <c r="H16" s="56">
        <f t="shared" si="5"/>
        <v>1221.5500000000002</v>
      </c>
      <c r="I16" s="56">
        <f t="shared" si="5"/>
        <v>493.61</v>
      </c>
      <c r="J16" s="56">
        <f t="shared" si="5"/>
        <v>1882</v>
      </c>
      <c r="K16" s="56">
        <f t="shared" si="5"/>
        <v>1475.3200000000002</v>
      </c>
      <c r="L16" s="56">
        <f t="shared" si="5"/>
        <v>456.17999999999995</v>
      </c>
      <c r="M16" s="56">
        <f t="shared" si="5"/>
        <v>267.03999999999996</v>
      </c>
      <c r="N16" s="56">
        <f t="shared" si="5"/>
        <v>387.75</v>
      </c>
      <c r="O16" s="56">
        <f t="shared" si="5"/>
        <v>1097.3499999999999</v>
      </c>
      <c r="P16" s="114">
        <f t="shared" ref="P16" si="6">P26+P30+P34</f>
        <v>100.59</v>
      </c>
    </row>
    <row r="17" spans="1:18" ht="13.5" thickBot="1">
      <c r="A17" s="113" t="s">
        <v>35</v>
      </c>
      <c r="B17" s="131">
        <f t="shared" ref="B17:O17" si="7">B27+B31+B35</f>
        <v>86.351010638297865</v>
      </c>
      <c r="C17" s="131">
        <f t="shared" si="7"/>
        <v>89.172240640715216</v>
      </c>
      <c r="D17" s="131">
        <f t="shared" si="7"/>
        <v>146.64321568627452</v>
      </c>
      <c r="E17" s="131">
        <f t="shared" si="7"/>
        <v>562.99478861563966</v>
      </c>
      <c r="F17" s="131">
        <f t="shared" si="7"/>
        <v>116.65307823129251</v>
      </c>
      <c r="G17" s="131">
        <f t="shared" si="7"/>
        <v>284.58267857142857</v>
      </c>
      <c r="H17" s="131">
        <f t="shared" si="7"/>
        <v>656.66334617940197</v>
      </c>
      <c r="I17" s="131">
        <f t="shared" si="7"/>
        <v>264.14799078341014</v>
      </c>
      <c r="J17" s="131">
        <f t="shared" si="7"/>
        <v>1055.8466206896553</v>
      </c>
      <c r="K17" s="131">
        <f t="shared" si="7"/>
        <v>697.91852873563221</v>
      </c>
      <c r="L17" s="131">
        <f t="shared" si="7"/>
        <v>318.56863526570049</v>
      </c>
      <c r="M17" s="131">
        <f t="shared" si="7"/>
        <v>153.15924492299303</v>
      </c>
      <c r="N17" s="131">
        <f t="shared" si="7"/>
        <v>194.274101362035</v>
      </c>
      <c r="O17" s="131">
        <f t="shared" si="7"/>
        <v>576.84693646138805</v>
      </c>
      <c r="P17" s="132">
        <f t="shared" ref="P17" si="8">P27+P31+P35</f>
        <v>553.65333333333342</v>
      </c>
    </row>
    <row r="18" spans="1:18" ht="15.75" thickBot="1">
      <c r="A18" s="53" t="s">
        <v>23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1:18">
      <c r="A19" s="110" t="s">
        <v>36</v>
      </c>
      <c r="B19" s="111">
        <f t="shared" ref="B19:O19" si="9">B37+B41+B45</f>
        <v>514</v>
      </c>
      <c r="C19" s="111">
        <f t="shared" si="9"/>
        <v>508</v>
      </c>
      <c r="D19" s="111">
        <f t="shared" si="9"/>
        <v>530</v>
      </c>
      <c r="E19" s="111">
        <f t="shared" si="9"/>
        <v>481</v>
      </c>
      <c r="F19" s="111">
        <f t="shared" si="9"/>
        <v>474</v>
      </c>
      <c r="G19" s="111">
        <f t="shared" si="9"/>
        <v>484</v>
      </c>
      <c r="H19" s="111">
        <f t="shared" si="9"/>
        <v>486</v>
      </c>
      <c r="I19" s="111">
        <f t="shared" si="9"/>
        <v>492</v>
      </c>
      <c r="J19" s="111">
        <f t="shared" si="9"/>
        <v>469</v>
      </c>
      <c r="K19" s="111">
        <f t="shared" si="9"/>
        <v>471</v>
      </c>
      <c r="L19" s="111">
        <f t="shared" si="9"/>
        <v>457</v>
      </c>
      <c r="M19" s="111">
        <f t="shared" si="9"/>
        <v>505</v>
      </c>
      <c r="N19" s="111">
        <f t="shared" si="9"/>
        <v>528</v>
      </c>
      <c r="O19" s="111">
        <f t="shared" si="9"/>
        <v>464</v>
      </c>
      <c r="P19" s="112">
        <f t="shared" ref="P19" si="10">P37+P41+P45</f>
        <v>73</v>
      </c>
    </row>
    <row r="20" spans="1:18">
      <c r="A20" s="113" t="s">
        <v>34</v>
      </c>
      <c r="B20" s="56">
        <f t="shared" ref="B20:O20" si="11">B38+B42+B46</f>
        <v>693.40000000000009</v>
      </c>
      <c r="C20" s="56">
        <f t="shared" si="11"/>
        <v>641.79</v>
      </c>
      <c r="D20" s="56">
        <f t="shared" si="11"/>
        <v>721.4</v>
      </c>
      <c r="E20" s="56">
        <f t="shared" si="11"/>
        <v>605.34</v>
      </c>
      <c r="F20" s="56">
        <f t="shared" si="11"/>
        <v>366.15</v>
      </c>
      <c r="G20" s="56">
        <f t="shared" si="11"/>
        <v>822.38</v>
      </c>
      <c r="H20" s="56">
        <f t="shared" si="11"/>
        <v>1327.02</v>
      </c>
      <c r="I20" s="56">
        <f t="shared" si="11"/>
        <v>1718.6999999999998</v>
      </c>
      <c r="J20" s="56">
        <f t="shared" si="11"/>
        <v>1791.45</v>
      </c>
      <c r="K20" s="56">
        <f t="shared" si="11"/>
        <v>760.44999999999993</v>
      </c>
      <c r="L20" s="56">
        <f t="shared" si="11"/>
        <v>895.4</v>
      </c>
      <c r="M20" s="56">
        <f t="shared" si="11"/>
        <v>1687.27</v>
      </c>
      <c r="N20" s="56">
        <f t="shared" si="11"/>
        <v>2881.3399999999997</v>
      </c>
      <c r="O20" s="56">
        <f t="shared" si="11"/>
        <v>1254.8499999999999</v>
      </c>
      <c r="P20" s="114">
        <f t="shared" ref="P20" si="12">P38+P42+P46</f>
        <v>128.66</v>
      </c>
    </row>
    <row r="21" spans="1:18" ht="13.5" thickBot="1">
      <c r="A21" s="115" t="s">
        <v>35</v>
      </c>
      <c r="B21" s="133">
        <f t="shared" ref="B21:O21" si="13">B39+B43+B47</f>
        <v>97.530741207469362</v>
      </c>
      <c r="C21" s="133">
        <f t="shared" si="13"/>
        <v>91.97195895573438</v>
      </c>
      <c r="D21" s="133">
        <f t="shared" si="13"/>
        <v>97.487016961007171</v>
      </c>
      <c r="E21" s="133">
        <f t="shared" si="13"/>
        <v>90.541648416342866</v>
      </c>
      <c r="F21" s="133">
        <f t="shared" si="13"/>
        <v>55.660240413877055</v>
      </c>
      <c r="G21" s="133">
        <f t="shared" si="13"/>
        <v>121.83466618936818</v>
      </c>
      <c r="H21" s="133">
        <f t="shared" si="13"/>
        <v>196.05519696926859</v>
      </c>
      <c r="I21" s="133">
        <f t="shared" si="13"/>
        <v>251.04971794858824</v>
      </c>
      <c r="J21" s="133">
        <f t="shared" si="13"/>
        <v>279.78767339141632</v>
      </c>
      <c r="K21" s="133">
        <f t="shared" si="13"/>
        <v>119.21509852885997</v>
      </c>
      <c r="L21" s="133">
        <f t="shared" si="13"/>
        <v>135.47576310550761</v>
      </c>
      <c r="M21" s="133">
        <f t="shared" si="13"/>
        <v>239.85551482153659</v>
      </c>
      <c r="N21" s="133">
        <f t="shared" si="13"/>
        <v>392.76025531914894</v>
      </c>
      <c r="O21" s="133">
        <f t="shared" si="13"/>
        <v>185.16552035528505</v>
      </c>
      <c r="P21" s="134">
        <f t="shared" ref="P21" si="14">P39+P43+P47</f>
        <v>113.51902334547013</v>
      </c>
    </row>
    <row r="22" spans="1:18" ht="13.5" thickBot="1">
      <c r="A22" s="36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8" ht="15.75" thickBot="1">
      <c r="A23" s="102" t="s">
        <v>20</v>
      </c>
      <c r="B23" s="1">
        <v>2005</v>
      </c>
      <c r="C23" s="1">
        <v>2006</v>
      </c>
      <c r="D23" s="1">
        <v>2007</v>
      </c>
      <c r="E23" s="1">
        <v>2008</v>
      </c>
      <c r="F23" s="1">
        <v>2009</v>
      </c>
      <c r="G23" s="1">
        <v>2010</v>
      </c>
      <c r="H23" s="1">
        <v>2011</v>
      </c>
      <c r="I23" s="1">
        <v>2012</v>
      </c>
      <c r="J23" s="1">
        <v>2013</v>
      </c>
      <c r="K23" s="1">
        <v>2014</v>
      </c>
      <c r="L23" s="1">
        <v>2015</v>
      </c>
      <c r="M23" s="1">
        <v>2016</v>
      </c>
      <c r="N23" s="1">
        <v>2017</v>
      </c>
      <c r="O23" s="1">
        <v>2018</v>
      </c>
      <c r="P23" s="46" t="s">
        <v>43</v>
      </c>
    </row>
    <row r="24" spans="1:18" s="35" customFormat="1" ht="15.75" thickBot="1">
      <c r="A24" s="119" t="s">
        <v>26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16"/>
    </row>
    <row r="25" spans="1:18">
      <c r="A25" s="120" t="s">
        <v>36</v>
      </c>
      <c r="B25" s="48">
        <v>47</v>
      </c>
      <c r="C25" s="16">
        <v>59</v>
      </c>
      <c r="D25" s="16">
        <v>63</v>
      </c>
      <c r="E25" s="16">
        <v>44</v>
      </c>
      <c r="F25" s="16">
        <v>45</v>
      </c>
      <c r="G25" s="16">
        <v>64</v>
      </c>
      <c r="H25" s="16">
        <v>42</v>
      </c>
      <c r="I25" s="16">
        <v>21</v>
      </c>
      <c r="J25" s="16">
        <v>30</v>
      </c>
      <c r="K25" s="16">
        <v>45</v>
      </c>
      <c r="L25" s="16">
        <v>27</v>
      </c>
      <c r="M25" s="16">
        <v>29</v>
      </c>
      <c r="N25" s="16">
        <v>26</v>
      </c>
      <c r="O25" s="16">
        <v>31</v>
      </c>
      <c r="P25" s="49">
        <v>3</v>
      </c>
    </row>
    <row r="26" spans="1:18">
      <c r="A26" s="5" t="s">
        <v>34</v>
      </c>
      <c r="B26" s="50">
        <v>100.09</v>
      </c>
      <c r="C26" s="6">
        <v>114.69</v>
      </c>
      <c r="D26" s="6">
        <v>168.77</v>
      </c>
      <c r="E26" s="6">
        <v>387.85</v>
      </c>
      <c r="F26" s="6">
        <v>68.95</v>
      </c>
      <c r="G26" s="6">
        <v>235.19</v>
      </c>
      <c r="H26" s="6">
        <v>463.11</v>
      </c>
      <c r="I26" s="6">
        <v>44.44</v>
      </c>
      <c r="J26" s="6">
        <v>636.96</v>
      </c>
      <c r="K26" s="6">
        <v>731.48</v>
      </c>
      <c r="L26" s="6">
        <v>119.41</v>
      </c>
      <c r="M26" s="6">
        <v>34.85</v>
      </c>
      <c r="N26" s="6">
        <v>42.11</v>
      </c>
      <c r="O26" s="6">
        <v>195.05</v>
      </c>
      <c r="P26" s="47">
        <v>46.89</v>
      </c>
    </row>
    <row r="27" spans="1:18" ht="13.5" thickBot="1">
      <c r="A27" s="14" t="s">
        <v>35</v>
      </c>
      <c r="B27" s="97">
        <v>51.10978723404255</v>
      </c>
      <c r="C27" s="98">
        <v>46.6535593220339</v>
      </c>
      <c r="D27" s="98">
        <v>64.293333333333337</v>
      </c>
      <c r="E27" s="98">
        <v>211.55454545454549</v>
      </c>
      <c r="F27" s="98">
        <v>36.773333333333341</v>
      </c>
      <c r="G27" s="98">
        <v>88.196249999999992</v>
      </c>
      <c r="H27" s="98">
        <v>264.63428571428568</v>
      </c>
      <c r="I27" s="98">
        <v>50.788571428571423</v>
      </c>
      <c r="J27" s="98">
        <v>509.56800000000004</v>
      </c>
      <c r="K27" s="98">
        <v>390.1226666666667</v>
      </c>
      <c r="L27" s="98">
        <v>106.14222222222223</v>
      </c>
      <c r="M27" s="98">
        <v>28.841379310344831</v>
      </c>
      <c r="N27" s="98">
        <v>38.870769230769227</v>
      </c>
      <c r="O27" s="98">
        <v>151.00645161290325</v>
      </c>
      <c r="P27" s="125">
        <f>(P26*24)/P25</f>
        <v>375.12000000000006</v>
      </c>
    </row>
    <row r="28" spans="1:18" ht="15.75" thickBot="1">
      <c r="A28" s="7" t="s">
        <v>27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</row>
    <row r="29" spans="1:18">
      <c r="A29" s="120" t="s">
        <v>36</v>
      </c>
      <c r="B29" s="48">
        <v>32</v>
      </c>
      <c r="C29" s="16">
        <v>35</v>
      </c>
      <c r="D29" s="16">
        <v>51</v>
      </c>
      <c r="E29" s="16">
        <v>47</v>
      </c>
      <c r="F29" s="16">
        <v>32</v>
      </c>
      <c r="G29" s="16">
        <v>32</v>
      </c>
      <c r="H29" s="16">
        <v>43</v>
      </c>
      <c r="I29" s="16">
        <v>40</v>
      </c>
      <c r="J29" s="16">
        <v>9</v>
      </c>
      <c r="K29" s="16">
        <v>0</v>
      </c>
      <c r="L29" s="16">
        <v>32</v>
      </c>
      <c r="M29" s="16">
        <v>46</v>
      </c>
      <c r="N29" s="16">
        <v>47</v>
      </c>
      <c r="O29" s="16">
        <v>45</v>
      </c>
      <c r="P29" s="49">
        <v>4</v>
      </c>
      <c r="R29" s="13"/>
    </row>
    <row r="30" spans="1:18">
      <c r="A30" s="5" t="s">
        <v>34</v>
      </c>
      <c r="B30" s="50">
        <v>8.67</v>
      </c>
      <c r="C30" s="6">
        <v>21.9</v>
      </c>
      <c r="D30" s="6">
        <v>90.58</v>
      </c>
      <c r="E30" s="6">
        <v>282.56</v>
      </c>
      <c r="F30" s="6">
        <v>29.21</v>
      </c>
      <c r="G30" s="6">
        <v>113.98</v>
      </c>
      <c r="H30" s="6">
        <v>358.05</v>
      </c>
      <c r="I30" s="6">
        <v>185.47</v>
      </c>
      <c r="J30" s="6">
        <v>13.8</v>
      </c>
      <c r="K30" s="6">
        <v>0</v>
      </c>
      <c r="L30" s="6">
        <v>160.87</v>
      </c>
      <c r="M30" s="6">
        <v>98.3</v>
      </c>
      <c r="N30" s="6">
        <v>142.54</v>
      </c>
      <c r="O30" s="6">
        <v>331.13</v>
      </c>
      <c r="P30" s="47">
        <v>10.6</v>
      </c>
    </row>
    <row r="31" spans="1:18" ht="13.5" thickBot="1">
      <c r="A31" s="14" t="s">
        <v>35</v>
      </c>
      <c r="B31" s="97">
        <v>6.5024999999999995</v>
      </c>
      <c r="C31" s="98">
        <v>15.017142857142854</v>
      </c>
      <c r="D31" s="98">
        <v>42.625882352941176</v>
      </c>
      <c r="E31" s="98">
        <v>144.28595744680851</v>
      </c>
      <c r="F31" s="98">
        <v>21.907499999999999</v>
      </c>
      <c r="G31" s="98">
        <v>85.484999999999999</v>
      </c>
      <c r="H31" s="98">
        <v>199.8418604651163</v>
      </c>
      <c r="I31" s="98">
        <v>111.282</v>
      </c>
      <c r="J31" s="98">
        <v>36.800000000000004</v>
      </c>
      <c r="K31" s="98">
        <v>0</v>
      </c>
      <c r="L31" s="98">
        <v>120.6525</v>
      </c>
      <c r="M31" s="98">
        <v>51.286956521739128</v>
      </c>
      <c r="N31" s="98">
        <v>72.78638297872341</v>
      </c>
      <c r="O31" s="98">
        <v>176.60266666666666</v>
      </c>
      <c r="P31" s="99">
        <f>(P30*24)/P29</f>
        <v>63.599999999999994</v>
      </c>
    </row>
    <row r="32" spans="1:18" ht="15.75" thickBot="1">
      <c r="A32" s="7" t="s">
        <v>13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</row>
    <row r="33" spans="1:16">
      <c r="A33" s="120" t="s">
        <v>36</v>
      </c>
      <c r="B33" s="48">
        <v>47</v>
      </c>
      <c r="C33" s="16">
        <v>39</v>
      </c>
      <c r="D33" s="16">
        <v>60</v>
      </c>
      <c r="E33" s="16">
        <v>49</v>
      </c>
      <c r="F33" s="16">
        <v>49</v>
      </c>
      <c r="G33" s="16">
        <v>56</v>
      </c>
      <c r="H33" s="16">
        <v>50</v>
      </c>
      <c r="I33" s="16">
        <v>62</v>
      </c>
      <c r="J33" s="16">
        <v>58</v>
      </c>
      <c r="K33" s="16">
        <v>58</v>
      </c>
      <c r="L33" s="16">
        <v>46</v>
      </c>
      <c r="M33" s="16">
        <v>44</v>
      </c>
      <c r="N33" s="16">
        <v>59</v>
      </c>
      <c r="O33" s="16">
        <v>55</v>
      </c>
      <c r="P33" s="49">
        <v>9</v>
      </c>
    </row>
    <row r="34" spans="1:16">
      <c r="A34" s="5" t="s">
        <v>34</v>
      </c>
      <c r="B34" s="50">
        <v>56.28</v>
      </c>
      <c r="C34" s="6">
        <v>44.69</v>
      </c>
      <c r="D34" s="6">
        <v>99.31</v>
      </c>
      <c r="E34" s="6">
        <v>422.94</v>
      </c>
      <c r="F34" s="6">
        <v>118.36</v>
      </c>
      <c r="G34" s="6">
        <v>258.77</v>
      </c>
      <c r="H34" s="6">
        <v>400.39</v>
      </c>
      <c r="I34" s="6">
        <v>263.7</v>
      </c>
      <c r="J34" s="6">
        <v>1231.24</v>
      </c>
      <c r="K34" s="6">
        <v>743.84</v>
      </c>
      <c r="L34" s="6">
        <v>175.9</v>
      </c>
      <c r="M34" s="6">
        <v>133.88999999999999</v>
      </c>
      <c r="N34" s="6">
        <v>203.1</v>
      </c>
      <c r="O34" s="6">
        <v>571.16999999999996</v>
      </c>
      <c r="P34" s="47">
        <v>43.1</v>
      </c>
    </row>
    <row r="35" spans="1:16" ht="13.5" thickBot="1">
      <c r="A35" s="5" t="s">
        <v>35</v>
      </c>
      <c r="B35" s="121">
        <v>28.738723404255321</v>
      </c>
      <c r="C35" s="117">
        <v>27.501538461538459</v>
      </c>
      <c r="D35" s="117">
        <v>39.724000000000004</v>
      </c>
      <c r="E35" s="117">
        <v>207.15428571428569</v>
      </c>
      <c r="F35" s="117">
        <v>57.972244897959179</v>
      </c>
      <c r="G35" s="117">
        <v>110.90142857142857</v>
      </c>
      <c r="H35" s="117">
        <v>192.18720000000002</v>
      </c>
      <c r="I35" s="117">
        <v>102.0774193548387</v>
      </c>
      <c r="J35" s="117">
        <v>509.4786206896552</v>
      </c>
      <c r="K35" s="117">
        <v>307.7958620689655</v>
      </c>
      <c r="L35" s="117">
        <v>91.773913043478274</v>
      </c>
      <c r="M35" s="117">
        <v>73.030909090909077</v>
      </c>
      <c r="N35" s="117">
        <v>82.616949152542361</v>
      </c>
      <c r="O35" s="117">
        <v>249.23781818181814</v>
      </c>
      <c r="P35" s="126">
        <f>(P34*24)/P33</f>
        <v>114.93333333333334</v>
      </c>
    </row>
    <row r="36" spans="1:16" ht="15.75" thickBot="1">
      <c r="A36" s="7" t="s">
        <v>24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</row>
    <row r="37" spans="1:16">
      <c r="A37" s="5" t="s">
        <v>36</v>
      </c>
      <c r="B37" s="50">
        <v>174</v>
      </c>
      <c r="C37" s="6">
        <v>164</v>
      </c>
      <c r="D37" s="6">
        <v>168</v>
      </c>
      <c r="E37" s="6">
        <v>149</v>
      </c>
      <c r="F37" s="6">
        <v>159</v>
      </c>
      <c r="G37" s="6">
        <v>148</v>
      </c>
      <c r="H37" s="6">
        <v>155</v>
      </c>
      <c r="I37" s="6">
        <v>154</v>
      </c>
      <c r="J37" s="6">
        <v>170</v>
      </c>
      <c r="K37" s="6">
        <v>168</v>
      </c>
      <c r="L37" s="118">
        <v>137</v>
      </c>
      <c r="M37" s="118">
        <v>171</v>
      </c>
      <c r="N37" s="118">
        <v>188</v>
      </c>
      <c r="O37" s="118">
        <v>146</v>
      </c>
      <c r="P37" s="127">
        <v>23</v>
      </c>
    </row>
    <row r="38" spans="1:16">
      <c r="A38" s="5" t="s">
        <v>34</v>
      </c>
      <c r="B38" s="50">
        <v>180.27</v>
      </c>
      <c r="C38" s="6">
        <v>161.56</v>
      </c>
      <c r="D38" s="6">
        <v>205.65</v>
      </c>
      <c r="E38" s="6">
        <v>158.9</v>
      </c>
      <c r="F38" s="6">
        <v>111.23</v>
      </c>
      <c r="G38" s="6">
        <v>204.74</v>
      </c>
      <c r="H38" s="6">
        <v>357.99</v>
      </c>
      <c r="I38" s="6">
        <v>445.07</v>
      </c>
      <c r="J38" s="6">
        <v>541.4</v>
      </c>
      <c r="K38" s="6">
        <v>315.92</v>
      </c>
      <c r="L38" s="6">
        <v>186.89</v>
      </c>
      <c r="M38" s="6">
        <v>492.65</v>
      </c>
      <c r="N38" s="6">
        <v>1037.01</v>
      </c>
      <c r="O38" s="6">
        <v>213.72</v>
      </c>
      <c r="P38" s="47">
        <v>16.32</v>
      </c>
    </row>
    <row r="39" spans="1:16" ht="13.5" thickBot="1">
      <c r="A39" s="14" t="s">
        <v>35</v>
      </c>
      <c r="B39" s="97">
        <v>24.8648275862069</v>
      </c>
      <c r="C39" s="98">
        <v>23.642926829268294</v>
      </c>
      <c r="D39" s="98">
        <v>29.37857142857143</v>
      </c>
      <c r="E39" s="98">
        <v>25.594630872483226</v>
      </c>
      <c r="F39" s="98">
        <v>16.789433962264152</v>
      </c>
      <c r="G39" s="98">
        <v>33.201081081081085</v>
      </c>
      <c r="H39" s="98">
        <v>55.430709677419358</v>
      </c>
      <c r="I39" s="98">
        <v>69.361558441558444</v>
      </c>
      <c r="J39" s="98">
        <v>76.432941176470578</v>
      </c>
      <c r="K39" s="98">
        <v>45.131428571428572</v>
      </c>
      <c r="L39" s="98">
        <v>32.739854014598535</v>
      </c>
      <c r="M39" s="98">
        <v>69.143859649122803</v>
      </c>
      <c r="N39" s="98">
        <v>132.38425531914893</v>
      </c>
      <c r="O39" s="98">
        <v>35.132054794520549</v>
      </c>
      <c r="P39" s="99">
        <f>(P38*24)/P37</f>
        <v>17.029565217391305</v>
      </c>
    </row>
    <row r="40" spans="1:16" ht="15.75" thickBot="1">
      <c r="A40" s="7" t="s">
        <v>25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03"/>
      <c r="M40" s="103"/>
      <c r="N40" s="103"/>
      <c r="O40" s="103"/>
      <c r="P40" s="104"/>
    </row>
    <row r="41" spans="1:16">
      <c r="A41" s="120" t="s">
        <v>36</v>
      </c>
      <c r="B41" s="48">
        <v>172</v>
      </c>
      <c r="C41" s="16">
        <v>185</v>
      </c>
      <c r="D41" s="16">
        <v>172</v>
      </c>
      <c r="E41" s="16">
        <v>180</v>
      </c>
      <c r="F41" s="16">
        <v>160</v>
      </c>
      <c r="G41" s="16">
        <v>185</v>
      </c>
      <c r="H41" s="16">
        <v>168</v>
      </c>
      <c r="I41" s="16">
        <v>151</v>
      </c>
      <c r="J41" s="16">
        <v>142</v>
      </c>
      <c r="K41" s="16">
        <v>122</v>
      </c>
      <c r="L41" s="51">
        <v>144</v>
      </c>
      <c r="M41" s="51">
        <v>174</v>
      </c>
      <c r="N41" s="51">
        <v>170</v>
      </c>
      <c r="O41" s="51">
        <v>141</v>
      </c>
      <c r="P41" s="52">
        <v>21</v>
      </c>
    </row>
    <row r="42" spans="1:16">
      <c r="A42" s="5" t="s">
        <v>34</v>
      </c>
      <c r="B42" s="50">
        <v>192.15</v>
      </c>
      <c r="C42" s="6">
        <v>196.03</v>
      </c>
      <c r="D42" s="6">
        <v>224</v>
      </c>
      <c r="E42" s="6">
        <v>225.7</v>
      </c>
      <c r="F42" s="6">
        <v>124.14</v>
      </c>
      <c r="G42" s="6">
        <v>326.39999999999998</v>
      </c>
      <c r="H42" s="6">
        <v>468.9</v>
      </c>
      <c r="I42" s="6">
        <v>595.71</v>
      </c>
      <c r="J42" s="6">
        <v>759.5</v>
      </c>
      <c r="K42" s="6">
        <v>236.11</v>
      </c>
      <c r="L42" s="6">
        <v>201.99</v>
      </c>
      <c r="M42" s="6">
        <v>702.74</v>
      </c>
      <c r="N42" s="6">
        <v>1189.1500000000001</v>
      </c>
      <c r="O42" s="6">
        <v>256.02</v>
      </c>
      <c r="P42" s="123">
        <v>11.16</v>
      </c>
    </row>
    <row r="43" spans="1:16" ht="13.5" thickBot="1">
      <c r="A43" s="14" t="s">
        <v>35</v>
      </c>
      <c r="B43" s="97">
        <v>26.811627906976746</v>
      </c>
      <c r="C43" s="98">
        <v>25.43091891891892</v>
      </c>
      <c r="D43" s="98">
        <v>31.255813953488371</v>
      </c>
      <c r="E43" s="98">
        <v>30.09333333333333</v>
      </c>
      <c r="F43" s="98">
        <v>18.621000000000002</v>
      </c>
      <c r="G43" s="98">
        <v>42.343783783783778</v>
      </c>
      <c r="H43" s="98">
        <v>66.98571428571428</v>
      </c>
      <c r="I43" s="98">
        <v>94.682384105960267</v>
      </c>
      <c r="J43" s="98">
        <v>128.36619718309859</v>
      </c>
      <c r="K43" s="98">
        <v>46.447868852459017</v>
      </c>
      <c r="L43" s="98">
        <v>33.664999999999999</v>
      </c>
      <c r="M43" s="98">
        <v>96.929655172413803</v>
      </c>
      <c r="N43" s="98">
        <v>167.88000000000002</v>
      </c>
      <c r="O43" s="98">
        <v>43.577872340425529</v>
      </c>
      <c r="P43" s="99">
        <f>(P42*24)/P41</f>
        <v>12.754285714285716</v>
      </c>
    </row>
    <row r="44" spans="1:16" ht="15.75" thickBot="1">
      <c r="A44" s="7" t="s">
        <v>19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03"/>
      <c r="M44" s="103"/>
      <c r="N44" s="103"/>
      <c r="O44" s="103"/>
      <c r="P44" s="104"/>
    </row>
    <row r="45" spans="1:16">
      <c r="A45" s="120" t="s">
        <v>36</v>
      </c>
      <c r="B45" s="48">
        <v>168</v>
      </c>
      <c r="C45" s="16">
        <v>159</v>
      </c>
      <c r="D45" s="16">
        <v>190</v>
      </c>
      <c r="E45" s="16">
        <v>152</v>
      </c>
      <c r="F45" s="16">
        <v>155</v>
      </c>
      <c r="G45" s="16">
        <v>151</v>
      </c>
      <c r="H45" s="16">
        <v>163</v>
      </c>
      <c r="I45" s="16">
        <v>187</v>
      </c>
      <c r="J45" s="16">
        <v>157</v>
      </c>
      <c r="K45" s="16">
        <v>181</v>
      </c>
      <c r="L45" s="16">
        <v>176</v>
      </c>
      <c r="M45" s="16">
        <v>160</v>
      </c>
      <c r="N45" s="16">
        <v>170</v>
      </c>
      <c r="O45" s="16">
        <v>177</v>
      </c>
      <c r="P45" s="49">
        <v>29</v>
      </c>
    </row>
    <row r="46" spans="1:16">
      <c r="A46" s="5" t="s">
        <v>34</v>
      </c>
      <c r="B46" s="50">
        <v>320.98</v>
      </c>
      <c r="C46" s="6">
        <v>284.2</v>
      </c>
      <c r="D46" s="6">
        <v>291.75</v>
      </c>
      <c r="E46" s="6">
        <v>220.74</v>
      </c>
      <c r="F46" s="6">
        <v>130.78</v>
      </c>
      <c r="G46" s="6">
        <v>291.24</v>
      </c>
      <c r="H46" s="6">
        <v>500.13</v>
      </c>
      <c r="I46" s="6">
        <v>677.92</v>
      </c>
      <c r="J46" s="6">
        <v>490.55</v>
      </c>
      <c r="K46" s="6">
        <v>208.42</v>
      </c>
      <c r="L46" s="6">
        <v>506.52</v>
      </c>
      <c r="M46" s="6">
        <v>491.88</v>
      </c>
      <c r="N46" s="6">
        <v>655.17999999999995</v>
      </c>
      <c r="O46" s="6">
        <v>785.11</v>
      </c>
      <c r="P46" s="47">
        <v>101.18</v>
      </c>
    </row>
    <row r="47" spans="1:16" ht="13.5" thickBot="1">
      <c r="A47" s="14" t="s">
        <v>35</v>
      </c>
      <c r="B47" s="97">
        <v>45.854285714285716</v>
      </c>
      <c r="C47" s="98">
        <v>42.898113207547162</v>
      </c>
      <c r="D47" s="98">
        <v>36.852631578947367</v>
      </c>
      <c r="E47" s="98">
        <v>34.853684210526318</v>
      </c>
      <c r="F47" s="98">
        <v>20.249806451612905</v>
      </c>
      <c r="G47" s="98">
        <v>46.289801324503316</v>
      </c>
      <c r="H47" s="98">
        <v>73.638773006134969</v>
      </c>
      <c r="I47" s="98">
        <v>87.005775401069513</v>
      </c>
      <c r="J47" s="98">
        <v>74.988535031847135</v>
      </c>
      <c r="K47" s="98">
        <v>27.635801104972376</v>
      </c>
      <c r="L47" s="98">
        <v>69.070909090909083</v>
      </c>
      <c r="M47" s="98">
        <v>73.781999999999996</v>
      </c>
      <c r="N47" s="98">
        <v>92.495999999999995</v>
      </c>
      <c r="O47" s="98">
        <v>106.45559322033898</v>
      </c>
      <c r="P47" s="99">
        <f>(P46*24)/P45</f>
        <v>83.735172413793109</v>
      </c>
    </row>
    <row r="48" spans="1:16">
      <c r="A48" s="72" t="s">
        <v>45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16">
      <c r="A49" s="4" t="s">
        <v>16</v>
      </c>
      <c r="M49" s="30"/>
      <c r="N49" s="30"/>
      <c r="O49" s="30"/>
      <c r="P49" s="18"/>
    </row>
    <row r="50" spans="1:16">
      <c r="M50" s="30"/>
      <c r="N50" s="30"/>
      <c r="O50" s="30"/>
      <c r="P50" s="15"/>
    </row>
  </sheetData>
  <sheetProtection selectLockedCells="1" selectUnlockedCells="1"/>
  <mergeCells count="2">
    <mergeCell ref="A3:P3"/>
    <mergeCell ref="A4:P4"/>
  </mergeCells>
  <phoneticPr fontId="5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4"/>
  <sheetViews>
    <sheetView showGridLines="0" tabSelected="1" zoomScale="90" zoomScaleNormal="90" workbookViewId="0">
      <selection activeCell="A20" sqref="A20"/>
    </sheetView>
  </sheetViews>
  <sheetFormatPr defaultRowHeight="12.75"/>
  <cols>
    <col min="1" max="1" width="27.140625" bestFit="1" customWidth="1"/>
    <col min="2" max="2" width="10.7109375" bestFit="1" customWidth="1"/>
    <col min="7" max="7" width="9.140625" customWidth="1"/>
    <col min="10" max="11" width="10" bestFit="1" customWidth="1"/>
    <col min="15" max="15" width="9.28515625" bestFit="1" customWidth="1"/>
    <col min="16" max="17" width="9.28515625" customWidth="1"/>
    <col min="18" max="18" width="10" bestFit="1" customWidth="1"/>
  </cols>
  <sheetData>
    <row r="2" spans="1:19" ht="15.75">
      <c r="A2" s="145" t="s">
        <v>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40"/>
      <c r="Q2" s="135"/>
    </row>
    <row r="3" spans="1:19">
      <c r="A3" s="146" t="s">
        <v>42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41"/>
      <c r="Q3" s="136"/>
    </row>
    <row r="4" spans="1:19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3.5" thickBot="1">
      <c r="A5" s="73" t="s">
        <v>33</v>
      </c>
      <c r="B5" s="74"/>
      <c r="C5" s="84">
        <v>2004</v>
      </c>
      <c r="D5" s="25">
        <v>2005</v>
      </c>
      <c r="E5" s="25">
        <v>2006</v>
      </c>
      <c r="F5" s="25">
        <v>2007</v>
      </c>
      <c r="G5" s="25">
        <v>2008</v>
      </c>
      <c r="H5" s="25">
        <v>2009</v>
      </c>
      <c r="I5" s="25">
        <v>2010</v>
      </c>
      <c r="J5" s="25">
        <v>2011</v>
      </c>
      <c r="K5" s="25">
        <v>2012</v>
      </c>
      <c r="L5" s="25">
        <v>2013</v>
      </c>
      <c r="M5" s="25">
        <v>2014</v>
      </c>
      <c r="N5" s="85">
        <v>2015</v>
      </c>
      <c r="O5" s="85">
        <v>2016</v>
      </c>
      <c r="P5" s="85">
        <v>2017</v>
      </c>
      <c r="Q5" s="85">
        <v>2018</v>
      </c>
      <c r="R5" s="26" t="s">
        <v>44</v>
      </c>
    </row>
    <row r="6" spans="1:19" ht="13.5" thickBot="1">
      <c r="A6" s="75" t="s">
        <v>28</v>
      </c>
      <c r="B6" s="76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86"/>
    </row>
    <row r="7" spans="1:19" ht="13.5" thickBot="1">
      <c r="A7" s="77" t="s">
        <v>37</v>
      </c>
      <c r="B7" s="78"/>
      <c r="C7" s="87">
        <v>3283</v>
      </c>
      <c r="D7" s="43">
        <v>3434</v>
      </c>
      <c r="E7" s="43">
        <v>3622</v>
      </c>
      <c r="F7" s="43">
        <v>3596</v>
      </c>
      <c r="G7" s="43">
        <v>2980</v>
      </c>
      <c r="H7" s="43">
        <v>2287</v>
      </c>
      <c r="I7" s="43">
        <v>2535</v>
      </c>
      <c r="J7" s="43">
        <v>1995</v>
      </c>
      <c r="K7" s="43">
        <v>3723</v>
      </c>
      <c r="L7" s="43">
        <v>2394</v>
      </c>
      <c r="M7" s="43">
        <v>2800</v>
      </c>
      <c r="N7" s="44">
        <v>2837</v>
      </c>
      <c r="O7" s="44">
        <v>3738</v>
      </c>
      <c r="P7" s="44">
        <v>3647</v>
      </c>
      <c r="Q7" s="44">
        <v>2687</v>
      </c>
      <c r="R7" s="88">
        <v>3970</v>
      </c>
      <c r="S7" s="100"/>
    </row>
    <row r="8" spans="1:19" ht="13.5" thickBot="1">
      <c r="A8" s="75" t="s">
        <v>29</v>
      </c>
      <c r="B8" s="76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64"/>
      <c r="P8" s="83"/>
      <c r="Q8" s="83"/>
      <c r="R8" s="90"/>
      <c r="S8" s="100"/>
    </row>
    <row r="9" spans="1:19" ht="13.5" thickBot="1">
      <c r="A9" s="77" t="s">
        <v>37</v>
      </c>
      <c r="B9" s="78"/>
      <c r="C9" s="87">
        <v>1723</v>
      </c>
      <c r="D9" s="43">
        <v>2738</v>
      </c>
      <c r="E9" s="43">
        <v>2544</v>
      </c>
      <c r="F9" s="43">
        <v>2773</v>
      </c>
      <c r="G9" s="43">
        <v>2207</v>
      </c>
      <c r="H9" s="43">
        <v>2420</v>
      </c>
      <c r="I9" s="43">
        <v>1581</v>
      </c>
      <c r="J9" s="43">
        <v>1758</v>
      </c>
      <c r="K9" s="43">
        <v>2219</v>
      </c>
      <c r="L9" s="43">
        <v>3478</v>
      </c>
      <c r="M9" s="43">
        <v>0</v>
      </c>
      <c r="N9" s="44">
        <v>1788</v>
      </c>
      <c r="O9" s="44">
        <v>2254</v>
      </c>
      <c r="P9" s="91">
        <v>2439</v>
      </c>
      <c r="Q9" s="91">
        <v>1887</v>
      </c>
      <c r="R9" s="92">
        <v>2544</v>
      </c>
      <c r="S9" s="100"/>
    </row>
    <row r="10" spans="1:19" ht="13.5" thickBot="1">
      <c r="A10" s="79" t="s">
        <v>30</v>
      </c>
      <c r="B10" s="80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65"/>
      <c r="P10" s="42"/>
      <c r="Q10" s="42"/>
      <c r="R10" s="86"/>
      <c r="S10" s="100"/>
    </row>
    <row r="11" spans="1:19" ht="13.5" thickBot="1">
      <c r="A11" s="77" t="s">
        <v>37</v>
      </c>
      <c r="B11" s="78"/>
      <c r="C11" s="87">
        <v>1972</v>
      </c>
      <c r="D11" s="43">
        <v>2432</v>
      </c>
      <c r="E11" s="43">
        <v>2272</v>
      </c>
      <c r="F11" s="43">
        <v>2347</v>
      </c>
      <c r="G11" s="43">
        <v>1847</v>
      </c>
      <c r="H11" s="43">
        <v>2260</v>
      </c>
      <c r="I11" s="43">
        <v>2503</v>
      </c>
      <c r="J11" s="43">
        <v>1976</v>
      </c>
      <c r="K11" s="43">
        <v>3034</v>
      </c>
      <c r="L11" s="43">
        <v>2737</v>
      </c>
      <c r="M11" s="43">
        <v>2504</v>
      </c>
      <c r="N11" s="44">
        <v>2522</v>
      </c>
      <c r="O11" s="44">
        <v>2924</v>
      </c>
      <c r="P11" s="44">
        <v>3399</v>
      </c>
      <c r="Q11" s="44">
        <v>2764</v>
      </c>
      <c r="R11" s="88">
        <v>2814</v>
      </c>
      <c r="S11" s="100"/>
    </row>
    <row r="12" spans="1:19" ht="13.5" thickBot="1">
      <c r="A12" s="75" t="s">
        <v>31</v>
      </c>
      <c r="B12" s="7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64"/>
      <c r="P12" s="42"/>
      <c r="Q12" s="42"/>
      <c r="R12" s="86"/>
      <c r="S12" s="100"/>
    </row>
    <row r="13" spans="1:19" ht="13.5" thickBot="1">
      <c r="A13" s="77" t="s">
        <v>37</v>
      </c>
      <c r="B13" s="78"/>
      <c r="C13" s="87">
        <v>682</v>
      </c>
      <c r="D13" s="43">
        <v>3871</v>
      </c>
      <c r="E13" s="43">
        <v>3330</v>
      </c>
      <c r="F13" s="45">
        <v>3451</v>
      </c>
      <c r="G13" s="43">
        <v>3600</v>
      </c>
      <c r="H13" s="43">
        <v>3543</v>
      </c>
      <c r="I13" s="43">
        <v>3571</v>
      </c>
      <c r="J13" s="43">
        <v>3430</v>
      </c>
      <c r="K13" s="43">
        <v>3231</v>
      </c>
      <c r="L13" s="43">
        <v>3567</v>
      </c>
      <c r="M13" s="43">
        <v>3669</v>
      </c>
      <c r="N13" s="44">
        <v>3567</v>
      </c>
      <c r="O13" s="44">
        <v>3873</v>
      </c>
      <c r="P13" s="44">
        <v>4156</v>
      </c>
      <c r="Q13" s="44">
        <v>4186</v>
      </c>
      <c r="R13" s="88">
        <v>4145</v>
      </c>
      <c r="S13" s="100"/>
    </row>
    <row r="14" spans="1:19" ht="13.5" thickBot="1">
      <c r="A14" s="75" t="s">
        <v>32</v>
      </c>
      <c r="B14" s="76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64"/>
      <c r="P14" s="42"/>
      <c r="Q14" s="42"/>
      <c r="R14" s="86"/>
      <c r="S14" s="100"/>
    </row>
    <row r="15" spans="1:19" ht="13.5" thickBot="1">
      <c r="A15" s="77" t="s">
        <v>37</v>
      </c>
      <c r="B15" s="78"/>
      <c r="C15" s="87">
        <v>6000</v>
      </c>
      <c r="D15" s="43">
        <v>4126</v>
      </c>
      <c r="E15" s="43">
        <v>4217</v>
      </c>
      <c r="F15" s="43">
        <v>4300</v>
      </c>
      <c r="G15" s="43">
        <v>4130</v>
      </c>
      <c r="H15" s="43">
        <v>3981</v>
      </c>
      <c r="I15" s="43">
        <v>3801</v>
      </c>
      <c r="J15" s="43">
        <v>3425</v>
      </c>
      <c r="K15" s="43">
        <v>3439</v>
      </c>
      <c r="L15" s="43">
        <v>5096</v>
      </c>
      <c r="M15" s="43">
        <v>4357</v>
      </c>
      <c r="N15" s="44">
        <v>3854</v>
      </c>
      <c r="O15" s="44">
        <v>3973</v>
      </c>
      <c r="P15" s="44">
        <v>3884</v>
      </c>
      <c r="Q15" s="44">
        <v>4598</v>
      </c>
      <c r="R15" s="88">
        <v>4061</v>
      </c>
      <c r="S15" s="100"/>
    </row>
    <row r="16" spans="1:19" ht="13.5" thickBot="1">
      <c r="A16" s="75" t="s">
        <v>19</v>
      </c>
      <c r="B16" s="76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64"/>
      <c r="P16" s="42"/>
      <c r="Q16" s="42"/>
      <c r="R16" s="86"/>
      <c r="S16" s="100"/>
    </row>
    <row r="17" spans="1:19" ht="13.5" thickBot="1">
      <c r="A17" s="77" t="s">
        <v>37</v>
      </c>
      <c r="B17" s="78"/>
      <c r="C17" s="87">
        <v>9909</v>
      </c>
      <c r="D17" s="43">
        <v>7020</v>
      </c>
      <c r="E17" s="43">
        <v>6647</v>
      </c>
      <c r="F17" s="43">
        <v>8738</v>
      </c>
      <c r="G17" s="43">
        <v>7427</v>
      </c>
      <c r="H17" s="43">
        <v>7822</v>
      </c>
      <c r="I17" s="43">
        <v>6842</v>
      </c>
      <c r="J17" s="43">
        <v>5265</v>
      </c>
      <c r="K17" s="43">
        <v>6832</v>
      </c>
      <c r="L17" s="43">
        <v>5683</v>
      </c>
      <c r="M17" s="43">
        <v>6578</v>
      </c>
      <c r="N17" s="44">
        <v>8205</v>
      </c>
      <c r="O17" s="44">
        <v>7839</v>
      </c>
      <c r="P17" s="44">
        <v>8111</v>
      </c>
      <c r="Q17" s="44">
        <v>8385</v>
      </c>
      <c r="R17" s="88">
        <v>9789</v>
      </c>
      <c r="S17" s="100"/>
    </row>
    <row r="18" spans="1:19">
      <c r="A18" s="33" t="s">
        <v>40</v>
      </c>
    </row>
    <row r="19" spans="1:19">
      <c r="A19" s="33" t="s">
        <v>46</v>
      </c>
    </row>
    <row r="20" spans="1:19">
      <c r="A20" s="3" t="s">
        <v>16</v>
      </c>
    </row>
    <row r="27" spans="1:19">
      <c r="A27" s="32"/>
    </row>
    <row r="31" spans="1:19">
      <c r="J31" s="100"/>
      <c r="K31" s="11"/>
    </row>
    <row r="32" spans="1:19">
      <c r="J32" s="100"/>
      <c r="K32" s="11"/>
    </row>
    <row r="33" spans="10:11">
      <c r="J33" s="100"/>
      <c r="K33" s="11"/>
    </row>
    <row r="34" spans="10:11">
      <c r="J34" s="100"/>
      <c r="K34" s="11"/>
    </row>
    <row r="35" spans="10:11">
      <c r="J35" s="100"/>
      <c r="K35" s="11"/>
    </row>
    <row r="36" spans="10:11">
      <c r="J36" s="100"/>
      <c r="K36" s="11"/>
    </row>
    <row r="39" spans="10:11">
      <c r="J39" s="11"/>
    </row>
    <row r="40" spans="10:11">
      <c r="J40" s="11"/>
    </row>
    <row r="41" spans="10:11">
      <c r="J41" s="11"/>
    </row>
    <row r="42" spans="10:11">
      <c r="J42" s="11"/>
    </row>
    <row r="43" spans="10:11">
      <c r="J43" s="11"/>
    </row>
    <row r="44" spans="10:11">
      <c r="J44" s="11"/>
    </row>
  </sheetData>
  <mergeCells count="2">
    <mergeCell ref="A2:O2"/>
    <mergeCell ref="A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Movimentação Anual</vt:lpstr>
      <vt:lpstr>Movimentação por Terminal</vt:lpstr>
      <vt:lpstr>Indicador - Espera</vt:lpstr>
      <vt:lpstr>Indicador - Produtividade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Julliana</dc:creator>
  <cp:lastModifiedBy>administrator</cp:lastModifiedBy>
  <dcterms:created xsi:type="dcterms:W3CDTF">2009-10-29T12:43:31Z</dcterms:created>
  <dcterms:modified xsi:type="dcterms:W3CDTF">2019-03-29T18:35:06Z</dcterms:modified>
</cp:coreProperties>
</file>